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\Desktop\"/>
    </mc:Choice>
  </mc:AlternateContent>
  <xr:revisionPtr revIDLastSave="0" documentId="13_ncr:1_{457E4299-C4BA-4FFD-A724-258720CCA9CB}" xr6:coauthVersionLast="47" xr6:coauthVersionMax="47" xr10:uidLastSave="{00000000-0000-0000-0000-000000000000}"/>
  <bookViews>
    <workbookView xWindow="-120" yWindow="-120" windowWidth="29040" windowHeight="15840" xr2:uid="{D59C993C-9888-49D9-9EF8-B99131434559}"/>
  </bookViews>
  <sheets>
    <sheet name="CE CIVILISTICO" sheetId="1" r:id="rId1"/>
    <sheet name="CE RICLASSIFICAT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D47" i="1"/>
  <c r="C47" i="1"/>
  <c r="C11" i="2"/>
  <c r="K31" i="2"/>
  <c r="K30" i="2"/>
  <c r="I31" i="2"/>
  <c r="I30" i="2"/>
  <c r="G31" i="2"/>
  <c r="G30" i="2"/>
  <c r="E31" i="2"/>
  <c r="E30" i="2"/>
  <c r="C30" i="2"/>
  <c r="K25" i="2"/>
  <c r="I25" i="2"/>
  <c r="G25" i="2"/>
  <c r="E25" i="2"/>
  <c r="C25" i="2"/>
  <c r="K26" i="2"/>
  <c r="I26" i="2"/>
  <c r="G26" i="2"/>
  <c r="E26" i="2"/>
  <c r="C26" i="2"/>
  <c r="C31" i="2" l="1"/>
  <c r="K41" i="2"/>
  <c r="I41" i="2"/>
  <c r="G41" i="2"/>
  <c r="E41" i="2"/>
  <c r="C41" i="2"/>
  <c r="K37" i="2"/>
  <c r="I37" i="2"/>
  <c r="G37" i="2"/>
  <c r="E37" i="2"/>
  <c r="C37" i="2"/>
  <c r="K35" i="2"/>
  <c r="I35" i="2"/>
  <c r="G35" i="2"/>
  <c r="E35" i="2"/>
  <c r="C35" i="2"/>
  <c r="K19" i="2"/>
  <c r="I19" i="2"/>
  <c r="G19" i="2"/>
  <c r="E19" i="2"/>
  <c r="C19" i="2"/>
  <c r="K18" i="2"/>
  <c r="I18" i="2"/>
  <c r="G18" i="2"/>
  <c r="E18" i="2"/>
  <c r="C18" i="2"/>
  <c r="K17" i="2"/>
  <c r="I17" i="2"/>
  <c r="G17" i="2"/>
  <c r="E17" i="2"/>
  <c r="C17" i="2"/>
  <c r="K16" i="2"/>
  <c r="I16" i="2"/>
  <c r="G16" i="2"/>
  <c r="E16" i="2"/>
  <c r="C16" i="2"/>
  <c r="K15" i="2"/>
  <c r="I15" i="2"/>
  <c r="G15" i="2"/>
  <c r="E15" i="2"/>
  <c r="C15" i="2"/>
  <c r="K12" i="2"/>
  <c r="I12" i="2"/>
  <c r="G12" i="2"/>
  <c r="E12" i="2"/>
  <c r="C12" i="2"/>
  <c r="K11" i="2"/>
  <c r="I11" i="2"/>
  <c r="G11" i="2"/>
  <c r="E11" i="2"/>
  <c r="K10" i="2"/>
  <c r="I10" i="2"/>
  <c r="G10" i="2"/>
  <c r="E10" i="2"/>
  <c r="C10" i="2"/>
  <c r="D16" i="1"/>
  <c r="E13" i="2" s="1"/>
  <c r="E16" i="1"/>
  <c r="G13" i="2" s="1"/>
  <c r="F16" i="1"/>
  <c r="I13" i="2" s="1"/>
  <c r="G16" i="1"/>
  <c r="K13" i="2" s="1"/>
  <c r="D23" i="1"/>
  <c r="E22" i="2" s="1"/>
  <c r="E23" i="1"/>
  <c r="G22" i="2" s="1"/>
  <c r="F23" i="1"/>
  <c r="I22" i="2" s="1"/>
  <c r="G23" i="1"/>
  <c r="D30" i="1"/>
  <c r="E30" i="1"/>
  <c r="F30" i="1"/>
  <c r="G30" i="1"/>
  <c r="C63" i="1"/>
  <c r="G40" i="1" l="1"/>
  <c r="K22" i="2"/>
  <c r="L12" i="2"/>
  <c r="L11" i="2"/>
  <c r="L31" i="2"/>
  <c r="L30" i="2"/>
  <c r="L19" i="2"/>
  <c r="L37" i="2"/>
  <c r="L18" i="2"/>
  <c r="L17" i="2"/>
  <c r="L26" i="2"/>
  <c r="L16" i="2"/>
  <c r="L35" i="2"/>
  <c r="L25" i="2"/>
  <c r="L15" i="2"/>
  <c r="L22" i="2"/>
  <c r="L41" i="2"/>
  <c r="L10" i="2"/>
  <c r="I20" i="2"/>
  <c r="J20" i="2" s="1"/>
  <c r="J22" i="2"/>
  <c r="J11" i="2"/>
  <c r="J41" i="2"/>
  <c r="J31" i="2"/>
  <c r="J30" i="2"/>
  <c r="J19" i="2"/>
  <c r="J18" i="2"/>
  <c r="J37" i="2"/>
  <c r="J17" i="2"/>
  <c r="J26" i="2"/>
  <c r="J16" i="2"/>
  <c r="J35" i="2"/>
  <c r="J25" i="2"/>
  <c r="J15" i="2"/>
  <c r="J12" i="2"/>
  <c r="J10" i="2"/>
  <c r="H12" i="2"/>
  <c r="H18" i="2"/>
  <c r="H17" i="2"/>
  <c r="H16" i="2"/>
  <c r="H25" i="2"/>
  <c r="H22" i="2"/>
  <c r="H11" i="2"/>
  <c r="H30" i="2"/>
  <c r="H37" i="2"/>
  <c r="H26" i="2"/>
  <c r="H15" i="2"/>
  <c r="H41" i="2"/>
  <c r="H31" i="2"/>
  <c r="H19" i="2"/>
  <c r="H35" i="2"/>
  <c r="H10" i="2"/>
  <c r="F29" i="2"/>
  <c r="F37" i="2"/>
  <c r="F19" i="2"/>
  <c r="F26" i="2"/>
  <c r="F18" i="2"/>
  <c r="F35" i="2"/>
  <c r="F25" i="2"/>
  <c r="F17" i="2"/>
  <c r="F16" i="2"/>
  <c r="E20" i="2"/>
  <c r="F15" i="2"/>
  <c r="F41" i="2"/>
  <c r="F31" i="2"/>
  <c r="F11" i="2"/>
  <c r="F30" i="2"/>
  <c r="F22" i="2"/>
  <c r="F12" i="2"/>
  <c r="F10" i="2"/>
  <c r="G20" i="2"/>
  <c r="H20" i="2" s="1"/>
  <c r="K20" i="2"/>
  <c r="L20" i="2" s="1"/>
  <c r="E29" i="2"/>
  <c r="I29" i="2"/>
  <c r="J29" i="2" s="1"/>
  <c r="K29" i="2"/>
  <c r="L29" i="2" s="1"/>
  <c r="G29" i="2"/>
  <c r="H29" i="2" s="1"/>
  <c r="C29" i="2"/>
  <c r="F40" i="1"/>
  <c r="E40" i="1"/>
  <c r="E42" i="1" s="1"/>
  <c r="D40" i="1"/>
  <c r="D42" i="1" s="1"/>
  <c r="G42" i="1" l="1"/>
  <c r="F20" i="2"/>
  <c r="E23" i="2"/>
  <c r="I23" i="2"/>
  <c r="G23" i="2"/>
  <c r="K23" i="2"/>
  <c r="F42" i="1"/>
  <c r="L23" i="2" l="1"/>
  <c r="K27" i="2"/>
  <c r="L27" i="2" s="1"/>
  <c r="J23" i="2"/>
  <c r="I27" i="2"/>
  <c r="J27" i="2" s="1"/>
  <c r="H23" i="2"/>
  <c r="G27" i="2"/>
  <c r="H27" i="2" s="1"/>
  <c r="F23" i="2"/>
  <c r="E27" i="2"/>
  <c r="D68" i="1"/>
  <c r="E68" i="1"/>
  <c r="F68" i="1"/>
  <c r="G68" i="1"/>
  <c r="C68" i="1"/>
  <c r="C38" i="2" s="1"/>
  <c r="D63" i="1"/>
  <c r="E63" i="1"/>
  <c r="F63" i="1"/>
  <c r="G63" i="1"/>
  <c r="D53" i="1"/>
  <c r="E53" i="1"/>
  <c r="G36" i="2" s="1"/>
  <c r="F53" i="1"/>
  <c r="I36" i="2" s="1"/>
  <c r="G53" i="1"/>
  <c r="C53" i="1"/>
  <c r="C36" i="2" s="1"/>
  <c r="G47" i="1"/>
  <c r="C30" i="1"/>
  <c r="C23" i="1"/>
  <c r="C16" i="1"/>
  <c r="K38" i="2" l="1"/>
  <c r="L38" i="2" s="1"/>
  <c r="I38" i="2"/>
  <c r="J38" i="2" s="1"/>
  <c r="G38" i="2"/>
  <c r="H38" i="2" s="1"/>
  <c r="D72" i="1"/>
  <c r="E38" i="2"/>
  <c r="F38" i="2" s="1"/>
  <c r="K36" i="2"/>
  <c r="L36" i="2" s="1"/>
  <c r="J36" i="2"/>
  <c r="H36" i="2"/>
  <c r="D60" i="1"/>
  <c r="E36" i="2"/>
  <c r="I32" i="2"/>
  <c r="G32" i="2"/>
  <c r="K32" i="2"/>
  <c r="E32" i="2"/>
  <c r="F27" i="2"/>
  <c r="C22" i="2"/>
  <c r="C40" i="1"/>
  <c r="C42" i="1" s="1"/>
  <c r="C13" i="2"/>
  <c r="C72" i="1"/>
  <c r="G60" i="1"/>
  <c r="G74" i="1" s="1"/>
  <c r="G77" i="1" s="1"/>
  <c r="F60" i="1"/>
  <c r="E60" i="1"/>
  <c r="C34" i="2"/>
  <c r="C60" i="1"/>
  <c r="E72" i="1"/>
  <c r="F72" i="1"/>
  <c r="G72" i="1"/>
  <c r="I34" i="2" l="1"/>
  <c r="J34" i="2" s="1"/>
  <c r="G34" i="2"/>
  <c r="H34" i="2" s="1"/>
  <c r="F74" i="1"/>
  <c r="F77" i="1" s="1"/>
  <c r="E74" i="1"/>
  <c r="E77" i="1" s="1"/>
  <c r="D74" i="1"/>
  <c r="D77" i="1" s="1"/>
  <c r="K34" i="2"/>
  <c r="L34" i="2" s="1"/>
  <c r="E34" i="2"/>
  <c r="F34" i="2" s="1"/>
  <c r="F36" i="2"/>
  <c r="J32" i="2"/>
  <c r="H32" i="2"/>
  <c r="L32" i="2"/>
  <c r="F32" i="2"/>
  <c r="C74" i="1"/>
  <c r="C77" i="1" s="1"/>
  <c r="D31" i="2"/>
  <c r="D19" i="2"/>
  <c r="D41" i="2"/>
  <c r="D30" i="2"/>
  <c r="D18" i="2"/>
  <c r="D38" i="2"/>
  <c r="D26" i="2"/>
  <c r="D16" i="2"/>
  <c r="D35" i="2"/>
  <c r="D22" i="2"/>
  <c r="D37" i="2"/>
  <c r="D25" i="2"/>
  <c r="D15" i="2"/>
  <c r="D34" i="2"/>
  <c r="D36" i="2"/>
  <c r="D10" i="2"/>
  <c r="D17" i="2"/>
  <c r="D11" i="2"/>
  <c r="D12" i="2"/>
  <c r="C20" i="2"/>
  <c r="D29" i="2"/>
  <c r="I39" i="2" l="1"/>
  <c r="I42" i="2" s="1"/>
  <c r="J42" i="2" s="1"/>
  <c r="G39" i="2"/>
  <c r="G42" i="2" s="1"/>
  <c r="H42" i="2" s="1"/>
  <c r="K39" i="2"/>
  <c r="K42" i="2" s="1"/>
  <c r="L42" i="2" s="1"/>
  <c r="E39" i="2"/>
  <c r="E42" i="2" s="1"/>
  <c r="F42" i="2" s="1"/>
  <c r="D20" i="2"/>
  <c r="C23" i="2"/>
  <c r="J39" i="2" l="1"/>
  <c r="H39" i="2"/>
  <c r="L39" i="2"/>
  <c r="F39" i="2"/>
  <c r="D23" i="2"/>
  <c r="C27" i="2"/>
  <c r="D27" i="2" l="1"/>
  <c r="C32" i="2"/>
  <c r="D32" i="2" l="1"/>
  <c r="C39" i="2"/>
  <c r="C42" i="2" l="1"/>
  <c r="D42" i="2" s="1"/>
  <c r="D39" i="2"/>
</calcChain>
</file>

<file path=xl/sharedStrings.xml><?xml version="1.0" encoding="utf-8"?>
<sst xmlns="http://schemas.openxmlformats.org/spreadsheetml/2006/main" count="93" uniqueCount="85">
  <si>
    <t>A) VALORE DELLA PRODUZIONE</t>
  </si>
  <si>
    <t>1) Ricavi delle vendite e delle prestazioni</t>
  </si>
  <si>
    <t>2) Variazioni delle rimanenze di prodotti in lavorazione, semilavorati e finiti</t>
  </si>
  <si>
    <t>3) Variazioni dei lavori in corso su ordinazione</t>
  </si>
  <si>
    <t>4) Incrementi di immobilizzazioni per lavori interni</t>
  </si>
  <si>
    <t>5)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</si>
  <si>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</si>
  <si>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</si>
  <si>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</si>
  <si>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</si>
  <si>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beni di terzi</t>
  </si>
  <si>
    <t>9) Per il personale (totale)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</si>
  <si>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</si>
  <si>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</si>
  <si>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</si>
  <si>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</si>
  <si>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</si>
  <si>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 (totale)</t>
  </si>
  <si>
    <t>a) Ammortamento delle immobilizzazioni immateriali</t>
  </si>
  <si>
    <t>b) Ammortamento delle immobilizzazioni materiali</t>
  </si>
  <si>
    <t>c) Altre svalutazioni delle immobilizzazioni</t>
  </si>
  <si>
    <t>d) Svalutazione dei crediti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</si>
  <si>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</si>
  <si>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</si>
  <si>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</si>
  <si>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</si>
  <si>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</si>
  <si>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DIVVERENZA TRA VALORE E COSTI DELLA PRODUZIONE</t>
  </si>
  <si>
    <t>C) PROVENTI ED ONERI FINANZIARI</t>
  </si>
  <si>
    <t>15) Proventi da partecipazioni</t>
  </si>
  <si>
    <t>16) Altri proventi finanziari</t>
  </si>
  <si>
    <t>a) Da crediti iscritti nelle immobilizzazioni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</si>
  <si>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</si>
  <si>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</si>
  <si>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</si>
  <si>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17) Interessi ed altri oneri finanziari</t>
  </si>
  <si>
    <t>Verso imprese controllate</t>
  </si>
  <si>
    <t>Verso imprese collegate</t>
  </si>
  <si>
    <t>Verso imprese controllanti</t>
  </si>
  <si>
    <t>Altri interessi ed oneri finanziari</t>
  </si>
  <si>
    <t>17-bis) Utili e perdite su cambi</t>
  </si>
  <si>
    <t>TOTALE PROVENTI ED ONERI FINANZIARI</t>
  </si>
  <si>
    <t>D) RETTIFICHE DI VALORE DI ATTIVITÀ FINANZIARIE</t>
  </si>
  <si>
    <t>18) Rivalutazioni (totale)</t>
  </si>
  <si>
    <t>a) Di parecipazioni</t>
  </si>
  <si>
    <t>b) Di immobilizzazioni finanziarie che non costituiscono immobilizzazioni</t>
  </si>
  <si>
    <t>c) Di titoli iscritti nell'attivo circolante che non costituiscono immobilizzazioni</t>
  </si>
  <si>
    <t>19) Svalutazioni (totale)</t>
  </si>
  <si>
    <t>a) Di partecipazioni</t>
  </si>
  <si>
    <t>TOTALE RETTIFICHE</t>
  </si>
  <si>
    <t>RISULTATO PRIMA DELLE IMPOSTE</t>
  </si>
  <si>
    <t>Imposte sul reddito dell'esercizio, correnti, differite e anticipate</t>
  </si>
  <si>
    <t>UTILE (PERDITA) DELL'ESERCIZIO</t>
  </si>
  <si>
    <t>Le celle di questo colore sono le celle in cui INSERIRE I VALORI del tuo conto economico. Modifica solo queste celle, così da non intervenire sulle formule nel foglio.</t>
  </si>
  <si>
    <t>Le celle di questo colore sono le celle in cui sono inserite le formule, non modificarle per evitare che i calcoli risultino scorretti</t>
  </si>
  <si>
    <t>CONTO ECONOMICO CIVILISTICO</t>
  </si>
  <si>
    <t>CONTO ECONOMICO RICLASSIFICATO</t>
  </si>
  <si>
    <t>Ricavi da vendita e prestazioni</t>
  </si>
  <si>
    <t>Variazioni delle Rimanenze prodotti finiti</t>
  </si>
  <si>
    <t>Altri ricavi</t>
  </si>
  <si>
    <t>VALORE DELLA PRODUZIONE</t>
  </si>
  <si>
    <t>Acquisti</t>
  </si>
  <si>
    <t>Variazioni delle rimanenze Materie Prime</t>
  </si>
  <si>
    <t>Costi e servizi di produzione</t>
  </si>
  <si>
    <t>Oneri diversi di gestione</t>
  </si>
  <si>
    <t>Godimento Beni di Terzi (comprensivi di Leasing)</t>
  </si>
  <si>
    <t>VALORE AGGIUNTO</t>
  </si>
  <si>
    <t>Costo del Lavoro</t>
  </si>
  <si>
    <t>EBITDA</t>
  </si>
  <si>
    <t>%</t>
  </si>
  <si>
    <t>EBIT</t>
  </si>
  <si>
    <t>Gestione finanziaria</t>
  </si>
  <si>
    <t>Proventi finanziari e da partecipazioni</t>
  </si>
  <si>
    <t>Interessi ed altri oneri finanziari</t>
  </si>
  <si>
    <t>Utili e perdite su cambi</t>
  </si>
  <si>
    <t>Rivalutazioni e Svalutazioni</t>
  </si>
  <si>
    <t>EBT</t>
  </si>
  <si>
    <t>Imposte e Tasse</t>
  </si>
  <si>
    <t>RISULTATO D'ESERCIZIO</t>
  </si>
  <si>
    <t>Svalutazioni</t>
  </si>
  <si>
    <t>Ammortamenti</t>
  </si>
  <si>
    <t>MOL</t>
  </si>
  <si>
    <t>Ammortamenti materiali</t>
  </si>
  <si>
    <t>Accantonamenti</t>
  </si>
  <si>
    <t>Ammortamenti immateriali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</si>
</sst>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b/>
      <sz val="12"/>
      <color theme="0"/>
      <name val="Lato"/>
      <family val="2"/>
    </font>
    <font>
      <b/>
      <sz val="12"/>
      <color theme="1"/>
      <name val="Lato"/>
      <family val="2"/>
    </font>
    <font>
      <sz val="12"/>
      <color theme="1"/>
      <name val="Lato"/>
      <family val="2"/>
    </font>
    <font>
      <b/>
      <sz val="12"/>
      <name val="Lato"/>
      <family val="2"/>
    </font>
    <font>
      <b/>
      <sz val="14"/>
      <color theme="1"/>
      <name val="Lato"/>
      <family val="2"/>
    </font>
    <font>
      <b/>
      <sz val="18"/>
      <color theme="1"/>
      <name val="Lato"/>
      <family val="2"/>
    </font>
    <font>
      <sz val="12"/>
      <name val="Lato"/>
      <family val="2"/>
    </font>
    <font>
      <sz val="10"/>
      <name val="Lato"/>
      <family val="2"/>
    </font>
    <font>
      <sz val="11"/>
      <name val="Lato"/>
      <family val="2"/>
    </font>
    <font>
      <b/>
      <sz val="11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rgb="FF003A5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7E6F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164" fontId="2" fillId="3" borderId="9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3" borderId="11" xfId="0" applyNumberFormat="1" applyFont="1" applyFill="1" applyBorder="1" applyAlignment="1">
      <alignment vertical="center"/>
    </xf>
    <xf numFmtId="164" fontId="4" fillId="3" borderId="12" xfId="0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6" fillId="3" borderId="11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0" borderId="8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4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64" fontId="2" fillId="3" borderId="6" xfId="0" applyNumberFormat="1" applyFont="1" applyFill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3" fillId="2" borderId="10" xfId="0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9" fontId="3" fillId="2" borderId="11" xfId="1" applyFont="1" applyFill="1" applyBorder="1" applyAlignment="1">
      <alignment vertical="center"/>
    </xf>
    <xf numFmtId="0" fontId="11" fillId="0" borderId="5" xfId="0" applyFont="1" applyBorder="1" applyAlignment="1">
      <alignment horizontal="left"/>
    </xf>
    <xf numFmtId="0" fontId="10" fillId="0" borderId="8" xfId="0" applyFont="1" applyBorder="1" applyAlignment="1">
      <alignment horizontal="right"/>
    </xf>
    <xf numFmtId="164" fontId="12" fillId="3" borderId="6" xfId="0" applyNumberFormat="1" applyFont="1" applyFill="1" applyBorder="1" applyAlignment="1">
      <alignment horizontal="left"/>
    </xf>
    <xf numFmtId="0" fontId="0" fillId="0" borderId="5" xfId="0" applyBorder="1" applyAlignment="1">
      <alignment vertical="center"/>
    </xf>
    <xf numFmtId="164" fontId="9" fillId="3" borderId="1" xfId="0" applyNumberFormat="1" applyFont="1" applyFill="1" applyBorder="1" applyAlignment="1">
      <alignment horizontal="left"/>
    </xf>
    <xf numFmtId="164" fontId="9" fillId="3" borderId="6" xfId="0" applyNumberFormat="1" applyFont="1" applyFill="1" applyBorder="1" applyAlignment="1">
      <alignment horizontal="left"/>
    </xf>
    <xf numFmtId="164" fontId="11" fillId="3" borderId="6" xfId="0" applyNumberFormat="1" applyFont="1" applyFill="1" applyBorder="1" applyAlignment="1">
      <alignment horizontal="left"/>
    </xf>
    <xf numFmtId="164" fontId="11" fillId="3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9" fontId="2" fillId="3" borderId="6" xfId="1" applyFont="1" applyFill="1" applyBorder="1" applyAlignment="1">
      <alignment horizontal="right"/>
    </xf>
    <xf numFmtId="9" fontId="2" fillId="3" borderId="1" xfId="1" applyFont="1" applyFill="1" applyBorder="1" applyAlignment="1">
      <alignment horizontal="right"/>
    </xf>
    <xf numFmtId="9" fontId="9" fillId="3" borderId="6" xfId="1" applyFont="1" applyFill="1" applyBorder="1" applyAlignment="1">
      <alignment horizontal="right"/>
    </xf>
    <xf numFmtId="9" fontId="9" fillId="3" borderId="1" xfId="1" applyFont="1" applyFill="1" applyBorder="1" applyAlignment="1">
      <alignment horizontal="right"/>
    </xf>
    <xf numFmtId="9" fontId="3" fillId="2" borderId="11" xfId="1" applyFont="1" applyFill="1" applyBorder="1" applyAlignment="1">
      <alignment horizontal="right" vertical="center"/>
    </xf>
    <xf numFmtId="0" fontId="11" fillId="0" borderId="19" xfId="0" applyFont="1" applyBorder="1" applyAlignment="1">
      <alignment horizontal="left"/>
    </xf>
    <xf numFmtId="9" fontId="11" fillId="3" borderId="6" xfId="1" applyFont="1" applyFill="1" applyBorder="1" applyAlignment="1">
      <alignment horizontal="right"/>
    </xf>
    <xf numFmtId="9" fontId="11" fillId="3" borderId="1" xfId="1" applyFont="1" applyFill="1" applyBorder="1" applyAlignment="1">
      <alignment horizontal="right"/>
    </xf>
    <xf numFmtId="9" fontId="12" fillId="3" borderId="6" xfId="1" applyFont="1" applyFill="1" applyBorder="1" applyAlignment="1">
      <alignment horizontal="right"/>
    </xf>
    <xf numFmtId="9" fontId="2" fillId="3" borderId="7" xfId="1" applyFont="1" applyFill="1" applyBorder="1" applyAlignment="1">
      <alignment horizontal="right"/>
    </xf>
    <xf numFmtId="9" fontId="2" fillId="3" borderId="9" xfId="1" applyFont="1" applyFill="1" applyBorder="1" applyAlignment="1">
      <alignment horizontal="right"/>
    </xf>
    <xf numFmtId="9" fontId="3" fillId="2" borderId="12" xfId="1" applyFont="1" applyFill="1" applyBorder="1" applyAlignment="1">
      <alignment horizontal="right" vertical="center"/>
    </xf>
    <xf numFmtId="9" fontId="12" fillId="3" borderId="7" xfId="1" applyFont="1" applyFill="1" applyBorder="1" applyAlignment="1">
      <alignment horizontal="right"/>
    </xf>
    <xf numFmtId="164" fontId="2" fillId="4" borderId="1" xfId="0" applyNumberFormat="1" applyFont="1" applyFill="1" applyBorder="1" applyAlignment="1" applyProtection="1">
      <alignment vertical="center"/>
      <protection locked="0"/>
    </xf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B7E6F3"/>
      <color rgb="FF003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1</xdr:col>
      <xdr:colOff>3952876</xdr:colOff>
      <xdr:row>5</xdr:row>
      <xdr:rowOff>33694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FA93D2C-52A7-1D4F-AAB5-6B713BE65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190501"/>
          <a:ext cx="3886200" cy="10909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1</xdr:col>
      <xdr:colOff>3952876</xdr:colOff>
      <xdr:row>4</xdr:row>
      <xdr:rowOff>376594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2AF6BD4-DB23-4D5C-866E-35A3D831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190501"/>
          <a:ext cx="3886200" cy="1090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7139E-C317-4414-B7E8-3008EB50AE9F}">
  <dimension ref="B2:G77"/>
  <sheetViews>
    <sheetView tabSelected="1" topLeftCell="A40" workbookViewId="0">
      <selection activeCell="C70" sqref="C70"/>
    </sheetView>
  </sheetViews>
  <sheetFormatPr defaultRowHeight="14.25" x14ac:dyDescent="0.2"/>
  <cols>
    <col min="1" max="1" width="5.140625" style="1" customWidth="1"/>
    <col min="2" max="2" width="80.7109375" style="1" customWidth="1"/>
    <col min="3" max="7" width="18.28515625" style="1" bestFit="1" customWidth="1"/>
    <col min="8" max="16384" width="9.140625" style="1"/>
  </cols>
  <sheetData>
    <row r="2" spans="2:7" ht="14.25" customHeight="1" x14ac:dyDescent="0.2">
      <c r="B2" s="38"/>
      <c r="C2" s="39" t="s">
        <v>53</v>
      </c>
      <c r="D2" s="39"/>
      <c r="E2" s="39"/>
      <c r="F2" s="39"/>
      <c r="G2" s="39"/>
    </row>
    <row r="3" spans="2:7" ht="31.5" customHeight="1" x14ac:dyDescent="0.2">
      <c r="B3" s="38"/>
      <c r="C3" s="39"/>
      <c r="D3" s="39"/>
      <c r="E3" s="39"/>
      <c r="F3" s="39"/>
      <c r="G3" s="39"/>
    </row>
    <row r="4" spans="2:7" ht="14.25" customHeight="1" x14ac:dyDescent="0.2">
      <c r="B4" s="38"/>
      <c r="C4" s="49" t="s">
        <v>54</v>
      </c>
      <c r="D4" s="49"/>
      <c r="E4" s="49"/>
      <c r="F4" s="49"/>
      <c r="G4" s="49"/>
    </row>
    <row r="5" spans="2:7" ht="24" customHeight="1" x14ac:dyDescent="0.2">
      <c r="B5" s="38"/>
      <c r="C5" s="49"/>
      <c r="D5" s="49"/>
      <c r="E5" s="49"/>
      <c r="F5" s="49"/>
      <c r="G5" s="49"/>
    </row>
    <row r="7" spans="2:7" ht="22.5" x14ac:dyDescent="0.3">
      <c r="B7" s="50" t="s">
        <v>55</v>
      </c>
      <c r="C7" s="38"/>
      <c r="D7" s="38"/>
      <c r="E7" s="38"/>
      <c r="F7" s="38"/>
      <c r="G7" s="38"/>
    </row>
    <row r="8" spans="2:7" ht="15" thickBot="1" x14ac:dyDescent="0.25"/>
    <row r="9" spans="2:7" ht="18.75" thickBot="1" x14ac:dyDescent="0.3">
      <c r="C9" s="14">
        <v>2018</v>
      </c>
      <c r="D9" s="14">
        <v>2019</v>
      </c>
      <c r="E9" s="14">
        <v>2020</v>
      </c>
      <c r="F9" s="14">
        <v>2021</v>
      </c>
      <c r="G9" s="15">
        <v>2022</v>
      </c>
    </row>
    <row r="10" spans="2:7" s="2" customFormat="1" ht="18" customHeight="1" x14ac:dyDescent="0.25">
      <c r="B10" s="40" t="s">
        <v>0</v>
      </c>
      <c r="C10" s="41"/>
      <c r="D10" s="41"/>
      <c r="E10" s="41"/>
      <c r="F10" s="41"/>
      <c r="G10" s="42"/>
    </row>
    <row r="11" spans="2:7" s="2" customFormat="1" ht="18" customHeight="1" x14ac:dyDescent="0.25">
      <c r="B11" s="16" t="s">
        <v>1</v>
      </c>
      <c r="C11" s="68">
        <v>3396249</v>
      </c>
      <c r="D11" s="68">
        <v>3396249</v>
      </c>
      <c r="E11" s="68">
        <v>3396249</v>
      </c>
      <c r="F11" s="68">
        <v>3396249</v>
      </c>
      <c r="G11" s="68">
        <v>3396249</v>
      </c>
    </row>
    <row r="12" spans="2:7" s="2" customFormat="1" ht="18" customHeight="1" x14ac:dyDescent="0.25">
      <c r="B12" s="16" t="s">
        <v>2</v>
      </c>
      <c r="C12" s="68">
        <v>1</v>
      </c>
      <c r="D12" s="68">
        <v>1</v>
      </c>
      <c r="E12" s="68">
        <v>1</v>
      </c>
      <c r="F12" s="68">
        <v>1</v>
      </c>
      <c r="G12" s="68">
        <v>1</v>
      </c>
    </row>
    <row r="13" spans="2:7" s="2" customFormat="1" ht="18" customHeight="1" x14ac:dyDescent="0.25">
      <c r="B13" s="16" t="s">
        <v>3</v>
      </c>
      <c r="C13" s="68">
        <v>1</v>
      </c>
      <c r="D13" s="68">
        <v>1</v>
      </c>
      <c r="E13" s="68">
        <v>1</v>
      </c>
      <c r="F13" s="68">
        <v>1</v>
      </c>
      <c r="G13" s="68">
        <v>1</v>
      </c>
    </row>
    <row r="14" spans="2:7" s="2" customFormat="1" ht="18" customHeight="1" x14ac:dyDescent="0.25">
      <c r="B14" s="16" t="s">
        <v>4</v>
      </c>
      <c r="C14" s="68">
        <v>1</v>
      </c>
      <c r="D14" s="68">
        <v>1</v>
      </c>
      <c r="E14" s="68">
        <v>1</v>
      </c>
      <c r="F14" s="68">
        <v>1</v>
      </c>
      <c r="G14" s="68">
        <v>1</v>
      </c>
    </row>
    <row r="15" spans="2:7" s="2" customFormat="1" ht="18" customHeight="1" x14ac:dyDescent="0.25">
      <c r="B15" s="16" t="s">
        <v>5</v>
      </c>
      <c r="C15" s="68">
        <v>1</v>
      </c>
      <c r="D15" s="68">
        <v>1</v>
      </c>
      <c r="E15" s="68">
        <v>1</v>
      </c>
      <c r="F15" s="68">
        <v>1</v>
      </c>
      <c r="G15" s="68">
        <v>1</v>
      </c>
    </row>
    <row r="16" spans="2:7" s="3" customFormat="1" ht="18" customHeight="1" thickBot="1" x14ac:dyDescent="0.3">
      <c r="B16" s="12" t="s">
        <v>6</v>
      </c>
      <c r="C16" s="13">
        <f>SUM(C11:C15)</f>
        <v>3396253</v>
      </c>
      <c r="D16" s="13">
        <f t="shared" ref="D16:G16" si="0">SUM(D11:D15)</f>
        <v>3396253</v>
      </c>
      <c r="E16" s="13">
        <f t="shared" si="0"/>
        <v>3396253</v>
      </c>
      <c r="F16" s="13">
        <f t="shared" si="0"/>
        <v>3396253</v>
      </c>
      <c r="G16" s="13">
        <f t="shared" si="0"/>
        <v>3396253</v>
      </c>
    </row>
    <row r="17" spans="2:7" ht="15" thickBot="1" x14ac:dyDescent="0.25">
      <c r="B17" s="38"/>
      <c r="C17" s="38"/>
      <c r="D17" s="38"/>
      <c r="E17" s="38"/>
      <c r="F17" s="38"/>
      <c r="G17" s="38"/>
    </row>
    <row r="18" spans="2:7" s="2" customFormat="1" ht="18" customHeight="1" x14ac:dyDescent="0.25">
      <c r="B18" s="40" t="s">
        <v>7</v>
      </c>
      <c r="C18" s="41"/>
      <c r="D18" s="41"/>
      <c r="E18" s="41"/>
      <c r="F18" s="41"/>
      <c r="G18" s="42"/>
    </row>
    <row r="19" spans="2:7" s="2" customFormat="1" ht="18" customHeight="1" x14ac:dyDescent="0.25">
      <c r="B19" s="16" t="s">
        <v>8</v>
      </c>
      <c r="C19" s="68">
        <v>673500</v>
      </c>
      <c r="D19" s="68">
        <v>673500</v>
      </c>
      <c r="E19" s="68">
        <v>673500</v>
      </c>
      <c r="F19" s="68">
        <v>673500</v>
      </c>
      <c r="G19" s="69">
        <v>673500</v>
      </c>
    </row>
    <row r="20" spans="2:7" s="2" customFormat="1" ht="18" customHeight="1" x14ac:dyDescent="0.25">
      <c r="B20" s="16" t="s">
        <v>9</v>
      </c>
      <c r="C20" s="68">
        <v>365742</v>
      </c>
      <c r="D20" s="68">
        <v>365742</v>
      </c>
      <c r="E20" s="68">
        <v>365742</v>
      </c>
      <c r="F20" s="68">
        <v>365742</v>
      </c>
      <c r="G20" s="69">
        <v>365742</v>
      </c>
    </row>
    <row r="21" spans="2:7" s="2" customFormat="1" ht="18" customHeight="1" x14ac:dyDescent="0.25">
      <c r="B21" s="16" t="s">
        <v>10</v>
      </c>
      <c r="C21" s="68">
        <v>98754</v>
      </c>
      <c r="D21" s="68">
        <v>98754</v>
      </c>
      <c r="E21" s="68">
        <v>98754</v>
      </c>
      <c r="F21" s="68">
        <v>98754</v>
      </c>
      <c r="G21" s="69">
        <v>98754</v>
      </c>
    </row>
    <row r="22" spans="2:7" s="2" customFormat="1" ht="15" customHeight="1" x14ac:dyDescent="0.25">
      <c r="B22" s="46"/>
      <c r="C22" s="47"/>
      <c r="D22" s="47"/>
      <c r="E22" s="47"/>
      <c r="F22" s="47"/>
      <c r="G22" s="48"/>
    </row>
    <row r="23" spans="2:7" s="2" customFormat="1" ht="18" customHeight="1" x14ac:dyDescent="0.25">
      <c r="B23" s="16" t="s">
        <v>11</v>
      </c>
      <c r="C23" s="4">
        <f>SUM(C24:C28)</f>
        <v>1381433</v>
      </c>
      <c r="D23" s="4">
        <f t="shared" ref="D23:G23" si="1">SUM(D24:D28)</f>
        <v>1381433</v>
      </c>
      <c r="E23" s="4">
        <f t="shared" si="1"/>
        <v>1381433</v>
      </c>
      <c r="F23" s="4">
        <f t="shared" si="1"/>
        <v>1381433</v>
      </c>
      <c r="G23" s="4">
        <f t="shared" si="1"/>
        <v>1381433</v>
      </c>
    </row>
    <row r="24" spans="2:7" s="2" customFormat="1" ht="18" customHeight="1" x14ac:dyDescent="0.25">
      <c r="B24" s="17" t="s">
        <v>12</v>
      </c>
      <c r="C24" s="68">
        <v>787416</v>
      </c>
      <c r="D24" s="68">
        <v>787416</v>
      </c>
      <c r="E24" s="68">
        <v>787416</v>
      </c>
      <c r="F24" s="68">
        <v>787416</v>
      </c>
      <c r="G24" s="68">
        <v>787416</v>
      </c>
    </row>
    <row r="25" spans="2:7" s="2" customFormat="1" ht="18" customHeight="1" x14ac:dyDescent="0.25">
      <c r="B25" s="17" t="s">
        <v>13</v>
      </c>
      <c r="C25" s="68">
        <v>587423</v>
      </c>
      <c r="D25" s="68">
        <v>587423</v>
      </c>
      <c r="E25" s="68">
        <v>587423</v>
      </c>
      <c r="F25" s="68">
        <v>587423</v>
      </c>
      <c r="G25" s="68">
        <v>587423</v>
      </c>
    </row>
    <row r="26" spans="2:7" s="2" customFormat="1" ht="18" customHeight="1" x14ac:dyDescent="0.25">
      <c r="B26" s="17" t="s">
        <v>14</v>
      </c>
      <c r="C26" s="68">
        <v>4896</v>
      </c>
      <c r="D26" s="68">
        <v>4896</v>
      </c>
      <c r="E26" s="68">
        <v>4896</v>
      </c>
      <c r="F26" s="68">
        <v>4896</v>
      </c>
      <c r="G26" s="68">
        <v>4896</v>
      </c>
    </row>
    <row r="27" spans="2:7" s="2" customFormat="1" ht="18" customHeight="1" x14ac:dyDescent="0.25">
      <c r="B27" s="17" t="s">
        <v>15</v>
      </c>
      <c r="C27" s="68">
        <v>1000</v>
      </c>
      <c r="D27" s="68">
        <v>1000</v>
      </c>
      <c r="E27" s="68">
        <v>1000</v>
      </c>
      <c r="F27" s="68">
        <v>1000</v>
      </c>
      <c r="G27" s="68">
        <v>1000</v>
      </c>
    </row>
    <row r="28" spans="2:7" s="2" customFormat="1" ht="18" customHeight="1" x14ac:dyDescent="0.25">
      <c r="B28" s="17" t="s">
        <v>16</v>
      </c>
      <c r="C28" s="68">
        <v>698</v>
      </c>
      <c r="D28" s="68">
        <v>698</v>
      </c>
      <c r="E28" s="68">
        <v>698</v>
      </c>
      <c r="F28" s="68">
        <v>698</v>
      </c>
      <c r="G28" s="68">
        <v>698</v>
      </c>
    </row>
    <row r="29" spans="2:7" x14ac:dyDescent="0.2">
      <c r="B29" s="43"/>
      <c r="C29" s="44"/>
      <c r="D29" s="44"/>
      <c r="E29" s="44"/>
      <c r="F29" s="44"/>
      <c r="G29" s="45"/>
    </row>
    <row r="30" spans="2:7" s="2" customFormat="1" ht="18" customHeight="1" x14ac:dyDescent="0.25">
      <c r="B30" s="16" t="s">
        <v>17</v>
      </c>
      <c r="C30" s="4">
        <f>SUM(C31:C34)</f>
        <v>47488</v>
      </c>
      <c r="D30" s="4">
        <f t="shared" ref="D30:G30" si="2">SUM(D31:D34)</f>
        <v>47488</v>
      </c>
      <c r="E30" s="4">
        <f t="shared" si="2"/>
        <v>47488</v>
      </c>
      <c r="F30" s="4">
        <f t="shared" si="2"/>
        <v>47488</v>
      </c>
      <c r="G30" s="4">
        <f t="shared" si="2"/>
        <v>47488</v>
      </c>
    </row>
    <row r="31" spans="2:7" s="2" customFormat="1" ht="18" customHeight="1" x14ac:dyDescent="0.25">
      <c r="B31" s="17" t="s">
        <v>18</v>
      </c>
      <c r="C31" s="68">
        <v>587</v>
      </c>
      <c r="D31" s="68">
        <v>587</v>
      </c>
      <c r="E31" s="68">
        <v>587</v>
      </c>
      <c r="F31" s="68">
        <v>587</v>
      </c>
      <c r="G31" s="68">
        <v>587</v>
      </c>
    </row>
    <row r="32" spans="2:7" s="2" customFormat="1" ht="18" customHeight="1" x14ac:dyDescent="0.25">
      <c r="B32" s="17" t="s">
        <v>19</v>
      </c>
      <c r="C32" s="68">
        <v>45987</v>
      </c>
      <c r="D32" s="68">
        <v>45987</v>
      </c>
      <c r="E32" s="68">
        <v>45987</v>
      </c>
      <c r="F32" s="68">
        <v>45987</v>
      </c>
      <c r="G32" s="68">
        <v>45987</v>
      </c>
    </row>
    <row r="33" spans="2:7" s="2" customFormat="1" ht="18" customHeight="1" x14ac:dyDescent="0.25">
      <c r="B33" s="17" t="s">
        <v>20</v>
      </c>
      <c r="C33" s="68">
        <v>458</v>
      </c>
      <c r="D33" s="68">
        <v>458</v>
      </c>
      <c r="E33" s="68">
        <v>458</v>
      </c>
      <c r="F33" s="68">
        <v>458</v>
      </c>
      <c r="G33" s="68">
        <v>458</v>
      </c>
    </row>
    <row r="34" spans="2:7" s="2" customFormat="1" ht="18" customHeight="1" x14ac:dyDescent="0.25">
      <c r="B34" s="17" t="s">
        <v>21</v>
      </c>
      <c r="C34" s="68">
        <v>456</v>
      </c>
      <c r="D34" s="68">
        <v>456</v>
      </c>
      <c r="E34" s="68">
        <v>456</v>
      </c>
      <c r="F34" s="68">
        <v>456</v>
      </c>
      <c r="G34" s="68">
        <v>456</v>
      </c>
    </row>
    <row r="35" spans="2:7" x14ac:dyDescent="0.2">
      <c r="B35" s="43"/>
      <c r="C35" s="44"/>
      <c r="D35" s="44"/>
      <c r="E35" s="44"/>
      <c r="F35" s="44"/>
      <c r="G35" s="45"/>
    </row>
    <row r="36" spans="2:7" s="2" customFormat="1" ht="18" customHeight="1" x14ac:dyDescent="0.25">
      <c r="B36" s="16" t="s">
        <v>22</v>
      </c>
      <c r="C36" s="68">
        <v>70568</v>
      </c>
      <c r="D36" s="68">
        <v>70568</v>
      </c>
      <c r="E36" s="68">
        <v>70568</v>
      </c>
      <c r="F36" s="68">
        <v>70568</v>
      </c>
      <c r="G36" s="68">
        <v>70568</v>
      </c>
    </row>
    <row r="37" spans="2:7" s="2" customFormat="1" ht="18" customHeight="1" x14ac:dyDescent="0.25">
      <c r="B37" s="16" t="s">
        <v>23</v>
      </c>
      <c r="C37" s="68">
        <v>552</v>
      </c>
      <c r="D37" s="68">
        <v>552</v>
      </c>
      <c r="E37" s="68">
        <v>552</v>
      </c>
      <c r="F37" s="68">
        <v>552</v>
      </c>
      <c r="G37" s="68">
        <v>552</v>
      </c>
    </row>
    <row r="38" spans="2:7" s="2" customFormat="1" ht="18" customHeight="1" x14ac:dyDescent="0.25">
      <c r="B38" s="16" t="s">
        <v>24</v>
      </c>
      <c r="C38" s="68">
        <v>421</v>
      </c>
      <c r="D38" s="68">
        <v>421</v>
      </c>
      <c r="E38" s="68">
        <v>421</v>
      </c>
      <c r="F38" s="68">
        <v>421</v>
      </c>
      <c r="G38" s="68">
        <v>421</v>
      </c>
    </row>
    <row r="39" spans="2:7" s="2" customFormat="1" ht="18" customHeight="1" x14ac:dyDescent="0.25">
      <c r="B39" s="16" t="s">
        <v>25</v>
      </c>
      <c r="C39" s="68">
        <v>13225</v>
      </c>
      <c r="D39" s="68">
        <v>13225</v>
      </c>
      <c r="E39" s="68">
        <v>13225</v>
      </c>
      <c r="F39" s="68">
        <v>13225</v>
      </c>
      <c r="G39" s="68">
        <v>13225</v>
      </c>
    </row>
    <row r="40" spans="2:7" s="3" customFormat="1" ht="18" customHeight="1" thickBot="1" x14ac:dyDescent="0.3">
      <c r="B40" s="8" t="s">
        <v>26</v>
      </c>
      <c r="C40" s="9">
        <f>C19+C20+C21+C23+C30+C36+C37+C38+C39</f>
        <v>2651683</v>
      </c>
      <c r="D40" s="9">
        <f t="shared" ref="D40:G40" si="3">D19+D20+D21+D23+D30+D36+D37+D38+D39</f>
        <v>2651683</v>
      </c>
      <c r="E40" s="9">
        <f t="shared" si="3"/>
        <v>2651683</v>
      </c>
      <c r="F40" s="9">
        <f t="shared" si="3"/>
        <v>2651683</v>
      </c>
      <c r="G40" s="9">
        <f t="shared" si="3"/>
        <v>2651683</v>
      </c>
    </row>
    <row r="41" spans="2:7" ht="15" thickBot="1" x14ac:dyDescent="0.25">
      <c r="B41" s="38"/>
      <c r="C41" s="38"/>
      <c r="D41" s="38"/>
      <c r="E41" s="38"/>
      <c r="F41" s="38"/>
      <c r="G41" s="38"/>
    </row>
    <row r="42" spans="2:7" s="3" customFormat="1" ht="18" customHeight="1" thickBot="1" x14ac:dyDescent="0.3">
      <c r="B42" s="5" t="s">
        <v>27</v>
      </c>
      <c r="C42" s="6">
        <f>C16-C40</f>
        <v>744570</v>
      </c>
      <c r="D42" s="6">
        <f t="shared" ref="D42:G42" si="4">D16-D40</f>
        <v>744570</v>
      </c>
      <c r="E42" s="6">
        <f>E16-E40</f>
        <v>744570</v>
      </c>
      <c r="F42" s="6">
        <f t="shared" si="4"/>
        <v>744570</v>
      </c>
      <c r="G42" s="6">
        <f t="shared" si="4"/>
        <v>744570</v>
      </c>
    </row>
    <row r="43" spans="2:7" ht="15" thickBot="1" x14ac:dyDescent="0.25">
      <c r="B43" s="38"/>
      <c r="C43" s="38"/>
      <c r="D43" s="38"/>
      <c r="E43" s="38"/>
      <c r="F43" s="38"/>
      <c r="G43" s="38"/>
    </row>
    <row r="44" spans="2:7" s="2" customFormat="1" ht="18" customHeight="1" x14ac:dyDescent="0.25">
      <c r="B44" s="40" t="s">
        <v>28</v>
      </c>
      <c r="C44" s="41"/>
      <c r="D44" s="41"/>
      <c r="E44" s="41"/>
      <c r="F44" s="41"/>
      <c r="G44" s="42"/>
    </row>
    <row r="45" spans="2:7" s="2" customFormat="1" ht="18" customHeight="1" x14ac:dyDescent="0.25">
      <c r="B45" s="16" t="s">
        <v>29</v>
      </c>
      <c r="C45" s="68">
        <v>1</v>
      </c>
      <c r="D45" s="68">
        <v>1</v>
      </c>
      <c r="E45" s="68">
        <v>1</v>
      </c>
      <c r="F45" s="68">
        <v>1</v>
      </c>
      <c r="G45" s="68">
        <v>1</v>
      </c>
    </row>
    <row r="46" spans="2:7" x14ac:dyDescent="0.2">
      <c r="B46" s="43"/>
      <c r="C46" s="44"/>
      <c r="D46" s="44"/>
      <c r="E46" s="44"/>
      <c r="F46" s="44"/>
      <c r="G46" s="45"/>
    </row>
    <row r="47" spans="2:7" s="2" customFormat="1" ht="18" customHeight="1" x14ac:dyDescent="0.25">
      <c r="B47" s="16" t="s">
        <v>30</v>
      </c>
      <c r="C47" s="4">
        <f>SUM(C48:C51)</f>
        <v>4</v>
      </c>
      <c r="D47" s="4">
        <f>SUM(D48:D51)</f>
        <v>4</v>
      </c>
      <c r="E47" s="4">
        <f>SUM(E48:E51)</f>
        <v>4</v>
      </c>
      <c r="F47" s="4">
        <f>SUM(F48:F51)</f>
        <v>4</v>
      </c>
      <c r="G47" s="7">
        <f t="shared" ref="D47:G47" si="5">SUM(G48:G51)</f>
        <v>4</v>
      </c>
    </row>
    <row r="48" spans="2:7" s="2" customFormat="1" ht="18" customHeight="1" x14ac:dyDescent="0.25">
      <c r="B48" s="17" t="s">
        <v>31</v>
      </c>
      <c r="C48" s="68">
        <v>1</v>
      </c>
      <c r="D48" s="68">
        <v>1</v>
      </c>
      <c r="E48" s="68">
        <v>1</v>
      </c>
      <c r="F48" s="68">
        <v>1</v>
      </c>
      <c r="G48" s="68">
        <v>1</v>
      </c>
    </row>
    <row r="49" spans="2:7" s="2" customFormat="1" ht="18" customHeight="1" x14ac:dyDescent="0.25">
      <c r="B49" s="17" t="s">
        <v>32</v>
      </c>
      <c r="C49" s="68">
        <v>1</v>
      </c>
      <c r="D49" s="68">
        <v>1</v>
      </c>
      <c r="E49" s="68">
        <v>1</v>
      </c>
      <c r="F49" s="68">
        <v>1</v>
      </c>
      <c r="G49" s="68">
        <v>1</v>
      </c>
    </row>
    <row r="50" spans="2:7" s="2" customFormat="1" ht="18" customHeight="1" x14ac:dyDescent="0.25">
      <c r="B50" s="17" t="s">
        <v>33</v>
      </c>
      <c r="C50" s="68">
        <v>1</v>
      </c>
      <c r="D50" s="68">
        <v>1</v>
      </c>
      <c r="E50" s="68">
        <v>1</v>
      </c>
      <c r="F50" s="68">
        <v>1</v>
      </c>
      <c r="G50" s="68">
        <v>1</v>
      </c>
    </row>
    <row r="51" spans="2:7" s="2" customFormat="1" ht="18" customHeight="1" x14ac:dyDescent="0.25">
      <c r="B51" s="17" t="s">
        <v>34</v>
      </c>
      <c r="C51" s="68">
        <v>1</v>
      </c>
      <c r="D51" s="68">
        <v>1</v>
      </c>
      <c r="E51" s="68">
        <v>1</v>
      </c>
      <c r="F51" s="68">
        <v>1</v>
      </c>
      <c r="G51" s="68">
        <v>1</v>
      </c>
    </row>
    <row r="52" spans="2:7" x14ac:dyDescent="0.2">
      <c r="B52" s="43"/>
      <c r="C52" s="44"/>
      <c r="D52" s="44"/>
      <c r="E52" s="44"/>
      <c r="F52" s="44"/>
      <c r="G52" s="45"/>
    </row>
    <row r="53" spans="2:7" s="2" customFormat="1" ht="18" customHeight="1" x14ac:dyDescent="0.25">
      <c r="B53" s="16" t="s">
        <v>35</v>
      </c>
      <c r="C53" s="4">
        <f>SUM(C54:C57)</f>
        <v>-16547</v>
      </c>
      <c r="D53" s="4">
        <f t="shared" ref="D53:G53" si="6">SUM(D54:D57)</f>
        <v>-16547</v>
      </c>
      <c r="E53" s="4">
        <f t="shared" si="6"/>
        <v>-16547</v>
      </c>
      <c r="F53" s="4">
        <f t="shared" si="6"/>
        <v>-16547</v>
      </c>
      <c r="G53" s="7">
        <f t="shared" si="6"/>
        <v>-16547</v>
      </c>
    </row>
    <row r="54" spans="2:7" s="2" customFormat="1" ht="18" customHeight="1" x14ac:dyDescent="0.25">
      <c r="B54" s="17" t="s">
        <v>36</v>
      </c>
      <c r="C54" s="68">
        <v>1</v>
      </c>
      <c r="D54" s="68">
        <v>1</v>
      </c>
      <c r="E54" s="68">
        <v>1</v>
      </c>
      <c r="F54" s="68">
        <v>1</v>
      </c>
      <c r="G54" s="68">
        <v>1</v>
      </c>
    </row>
    <row r="55" spans="2:7" s="2" customFormat="1" ht="18" customHeight="1" x14ac:dyDescent="0.25">
      <c r="B55" s="17" t="s">
        <v>37</v>
      </c>
      <c r="C55" s="68">
        <v>1</v>
      </c>
      <c r="D55" s="68">
        <v>1</v>
      </c>
      <c r="E55" s="68">
        <v>1</v>
      </c>
      <c r="F55" s="68">
        <v>1</v>
      </c>
      <c r="G55" s="68">
        <v>1</v>
      </c>
    </row>
    <row r="56" spans="2:7" s="2" customFormat="1" ht="18" customHeight="1" x14ac:dyDescent="0.25">
      <c r="B56" s="17" t="s">
        <v>38</v>
      </c>
      <c r="C56" s="68">
        <v>1</v>
      </c>
      <c r="D56" s="68">
        <v>1</v>
      </c>
      <c r="E56" s="68">
        <v>1</v>
      </c>
      <c r="F56" s="68">
        <v>1</v>
      </c>
      <c r="G56" s="68">
        <v>1</v>
      </c>
    </row>
    <row r="57" spans="2:7" s="2" customFormat="1" ht="18" customHeight="1" x14ac:dyDescent="0.25">
      <c r="B57" s="17" t="s">
        <v>39</v>
      </c>
      <c r="C57" s="68">
        <v>-16550</v>
      </c>
      <c r="D57" s="68">
        <v>-16550</v>
      </c>
      <c r="E57" s="68">
        <v>-16550</v>
      </c>
      <c r="F57" s="68">
        <v>-16550</v>
      </c>
      <c r="G57" s="68">
        <v>-16550</v>
      </c>
    </row>
    <row r="58" spans="2:7" x14ac:dyDescent="0.2">
      <c r="B58" s="43"/>
      <c r="C58" s="44"/>
      <c r="D58" s="44"/>
      <c r="E58" s="44"/>
      <c r="F58" s="44"/>
      <c r="G58" s="45"/>
    </row>
    <row r="59" spans="2:7" s="2" customFormat="1" ht="18" customHeight="1" x14ac:dyDescent="0.25">
      <c r="B59" s="16" t="s">
        <v>40</v>
      </c>
      <c r="C59" s="68">
        <v>2</v>
      </c>
      <c r="D59" s="68">
        <v>2</v>
      </c>
      <c r="E59" s="68">
        <v>2</v>
      </c>
      <c r="F59" s="68">
        <v>2</v>
      </c>
      <c r="G59" s="68">
        <v>2</v>
      </c>
    </row>
    <row r="60" spans="2:7" s="3" customFormat="1" ht="18" customHeight="1" thickBot="1" x14ac:dyDescent="0.3">
      <c r="B60" s="8" t="s">
        <v>41</v>
      </c>
      <c r="C60" s="9">
        <f>C53+(C45+C47)+C59</f>
        <v>-16540</v>
      </c>
      <c r="D60" s="9">
        <f t="shared" ref="D60:G60" si="7">D45+D47+D53+D59</f>
        <v>-16540</v>
      </c>
      <c r="E60" s="9">
        <f t="shared" si="7"/>
        <v>-16540</v>
      </c>
      <c r="F60" s="9">
        <f t="shared" si="7"/>
        <v>-16540</v>
      </c>
      <c r="G60" s="10">
        <f t="shared" si="7"/>
        <v>-16540</v>
      </c>
    </row>
    <row r="61" spans="2:7" ht="15" thickBot="1" x14ac:dyDescent="0.25">
      <c r="B61" s="38"/>
      <c r="C61" s="38"/>
      <c r="D61" s="38"/>
      <c r="E61" s="38"/>
      <c r="F61" s="38"/>
      <c r="G61" s="38"/>
    </row>
    <row r="62" spans="2:7" s="2" customFormat="1" ht="18" customHeight="1" x14ac:dyDescent="0.25">
      <c r="B62" s="40" t="s">
        <v>42</v>
      </c>
      <c r="C62" s="41"/>
      <c r="D62" s="41"/>
      <c r="E62" s="41"/>
      <c r="F62" s="41"/>
      <c r="G62" s="42"/>
    </row>
    <row r="63" spans="2:7" s="2" customFormat="1" ht="18" customHeight="1" x14ac:dyDescent="0.25">
      <c r="B63" s="16" t="s">
        <v>43</v>
      </c>
      <c r="C63" s="4">
        <f>SUM(C64:C66)</f>
        <v>3</v>
      </c>
      <c r="D63" s="4">
        <f t="shared" ref="D63:G63" si="8">SUM(D64:D66)</f>
        <v>3</v>
      </c>
      <c r="E63" s="4">
        <f t="shared" si="8"/>
        <v>3</v>
      </c>
      <c r="F63" s="4">
        <f t="shared" si="8"/>
        <v>3</v>
      </c>
      <c r="G63" s="7">
        <f t="shared" si="8"/>
        <v>3</v>
      </c>
    </row>
    <row r="64" spans="2:7" s="2" customFormat="1" ht="18" customHeight="1" x14ac:dyDescent="0.25">
      <c r="B64" s="17" t="s">
        <v>44</v>
      </c>
      <c r="C64" s="68">
        <v>1</v>
      </c>
      <c r="D64" s="68">
        <v>1</v>
      </c>
      <c r="E64" s="68">
        <v>1</v>
      </c>
      <c r="F64" s="68">
        <v>1</v>
      </c>
      <c r="G64" s="68">
        <v>1</v>
      </c>
    </row>
    <row r="65" spans="2:7" s="2" customFormat="1" ht="18" customHeight="1" x14ac:dyDescent="0.25">
      <c r="B65" s="17" t="s">
        <v>45</v>
      </c>
      <c r="C65" s="68">
        <v>1</v>
      </c>
      <c r="D65" s="68">
        <v>1</v>
      </c>
      <c r="E65" s="68">
        <v>1</v>
      </c>
      <c r="F65" s="68">
        <v>1</v>
      </c>
      <c r="G65" s="68">
        <v>1</v>
      </c>
    </row>
    <row r="66" spans="2:7" s="2" customFormat="1" ht="18" customHeight="1" x14ac:dyDescent="0.25">
      <c r="B66" s="17" t="s">
        <v>46</v>
      </c>
      <c r="C66" s="68">
        <v>1</v>
      </c>
      <c r="D66" s="68">
        <v>1</v>
      </c>
      <c r="E66" s="68">
        <v>1</v>
      </c>
      <c r="F66" s="68">
        <v>1</v>
      </c>
      <c r="G66" s="68">
        <v>1</v>
      </c>
    </row>
    <row r="67" spans="2:7" x14ac:dyDescent="0.2">
      <c r="B67" s="43"/>
      <c r="C67" s="44"/>
      <c r="D67" s="44"/>
      <c r="E67" s="44"/>
      <c r="F67" s="44"/>
      <c r="G67" s="45"/>
    </row>
    <row r="68" spans="2:7" s="2" customFormat="1" ht="18" customHeight="1" x14ac:dyDescent="0.25">
      <c r="B68" s="16" t="s">
        <v>47</v>
      </c>
      <c r="C68" s="4">
        <f>SUM(C69:C71)</f>
        <v>3</v>
      </c>
      <c r="D68" s="4">
        <f t="shared" ref="D68:G68" si="9">SUM(D69:D71)</f>
        <v>3</v>
      </c>
      <c r="E68" s="4">
        <f t="shared" si="9"/>
        <v>3</v>
      </c>
      <c r="F68" s="4">
        <f t="shared" si="9"/>
        <v>3</v>
      </c>
      <c r="G68" s="7">
        <f t="shared" si="9"/>
        <v>3</v>
      </c>
    </row>
    <row r="69" spans="2:7" s="2" customFormat="1" ht="18" customHeight="1" x14ac:dyDescent="0.25">
      <c r="B69" s="17" t="s">
        <v>48</v>
      </c>
      <c r="C69" s="68">
        <v>1</v>
      </c>
      <c r="D69" s="68">
        <v>1</v>
      </c>
      <c r="E69" s="68">
        <v>1</v>
      </c>
      <c r="F69" s="68">
        <v>1</v>
      </c>
      <c r="G69" s="68">
        <v>1</v>
      </c>
    </row>
    <row r="70" spans="2:7" s="2" customFormat="1" ht="18" customHeight="1" x14ac:dyDescent="0.25">
      <c r="B70" s="17" t="s">
        <v>45</v>
      </c>
      <c r="C70" s="68">
        <v>1</v>
      </c>
      <c r="D70" s="68">
        <v>1</v>
      </c>
      <c r="E70" s="68">
        <v>1</v>
      </c>
      <c r="F70" s="68">
        <v>1</v>
      </c>
      <c r="G70" s="68">
        <v>1</v>
      </c>
    </row>
    <row r="71" spans="2:7" s="2" customFormat="1" ht="18" customHeight="1" x14ac:dyDescent="0.25">
      <c r="B71" s="17" t="s">
        <v>46</v>
      </c>
      <c r="C71" s="68">
        <v>1</v>
      </c>
      <c r="D71" s="68">
        <v>1</v>
      </c>
      <c r="E71" s="68">
        <v>1</v>
      </c>
      <c r="F71" s="68">
        <v>1</v>
      </c>
      <c r="G71" s="68">
        <v>1</v>
      </c>
    </row>
    <row r="72" spans="2:7" s="3" customFormat="1" ht="18" customHeight="1" thickBot="1" x14ac:dyDescent="0.3">
      <c r="B72" s="8" t="s">
        <v>49</v>
      </c>
      <c r="C72" s="9">
        <f>C63+C68</f>
        <v>6</v>
      </c>
      <c r="D72" s="9">
        <f t="shared" ref="D72:G72" si="10">D63+D68</f>
        <v>6</v>
      </c>
      <c r="E72" s="9">
        <f t="shared" si="10"/>
        <v>6</v>
      </c>
      <c r="F72" s="9">
        <f t="shared" si="10"/>
        <v>6</v>
      </c>
      <c r="G72" s="10">
        <f t="shared" si="10"/>
        <v>6</v>
      </c>
    </row>
    <row r="73" spans="2:7" ht="15" thickBot="1" x14ac:dyDescent="0.25">
      <c r="B73" s="38"/>
      <c r="C73" s="38"/>
      <c r="D73" s="38"/>
      <c r="E73" s="38"/>
      <c r="F73" s="38"/>
      <c r="G73" s="38"/>
    </row>
    <row r="74" spans="2:7" s="3" customFormat="1" ht="18" customHeight="1" thickBot="1" x14ac:dyDescent="0.3">
      <c r="B74" s="5" t="s">
        <v>50</v>
      </c>
      <c r="C74" s="6">
        <f>C16-C40+C60+C72</f>
        <v>728036</v>
      </c>
      <c r="D74" s="6">
        <f t="shared" ref="D74:G74" si="11">D16-D40+D60+D72</f>
        <v>728036</v>
      </c>
      <c r="E74" s="6">
        <f t="shared" si="11"/>
        <v>728036</v>
      </c>
      <c r="F74" s="6">
        <f t="shared" si="11"/>
        <v>728036</v>
      </c>
      <c r="G74" s="6">
        <f t="shared" si="11"/>
        <v>728036</v>
      </c>
    </row>
    <row r="75" spans="2:7" ht="15" thickBot="1" x14ac:dyDescent="0.25">
      <c r="B75" s="38"/>
      <c r="C75" s="38"/>
      <c r="D75" s="38"/>
      <c r="E75" s="38"/>
      <c r="F75" s="38"/>
      <c r="G75" s="38"/>
    </row>
    <row r="76" spans="2:7" s="2" customFormat="1" ht="18" customHeight="1" x14ac:dyDescent="0.25">
      <c r="B76" s="11" t="s">
        <v>51</v>
      </c>
      <c r="C76" s="70">
        <v>49570</v>
      </c>
      <c r="D76" s="70">
        <v>49570</v>
      </c>
      <c r="E76" s="70">
        <v>49570</v>
      </c>
      <c r="F76" s="70">
        <v>49570</v>
      </c>
      <c r="G76" s="71">
        <v>49570</v>
      </c>
    </row>
    <row r="77" spans="2:7" s="3" customFormat="1" ht="18" customHeight="1" thickBot="1" x14ac:dyDescent="0.3">
      <c r="B77" s="8" t="s">
        <v>52</v>
      </c>
      <c r="C77" s="9">
        <f>C74-C76</f>
        <v>678466</v>
      </c>
      <c r="D77" s="9">
        <f t="shared" ref="D77:G77" si="12">D74-D76</f>
        <v>678466</v>
      </c>
      <c r="E77" s="9">
        <f t="shared" si="12"/>
        <v>678466</v>
      </c>
      <c r="F77" s="9">
        <f t="shared" si="12"/>
        <v>678466</v>
      </c>
      <c r="G77" s="9">
        <f t="shared" si="12"/>
        <v>678466</v>
      </c>
    </row>
  </sheetData>
  <sheetProtection algorithmName="SHA-512" hashValue="Zgz1gYk3MjaPzzbTcpFs7rF/7syvATntcaCVMoxz9NSWRMYJdBHHDuFqwm3atv9A9oHRXFTOhurejwSroyT1VA==" saltValue="ECRcCwJVHVXIOzmsC/TSCw==" spinCount="100000" sheet="1" objects="1" scenarios="1" selectLockedCells="1"/>
  <mergeCells count="21">
    <mergeCell ref="C4:G5"/>
    <mergeCell ref="B7:G7"/>
    <mergeCell ref="B61:G61"/>
    <mergeCell ref="B67:G67"/>
    <mergeCell ref="B62:G62"/>
    <mergeCell ref="B73:G73"/>
    <mergeCell ref="B75:G75"/>
    <mergeCell ref="B2:B5"/>
    <mergeCell ref="C2:G3"/>
    <mergeCell ref="B41:G41"/>
    <mergeCell ref="B43:G43"/>
    <mergeCell ref="B44:G44"/>
    <mergeCell ref="B46:G46"/>
    <mergeCell ref="B52:G52"/>
    <mergeCell ref="B58:G58"/>
    <mergeCell ref="B10:G10"/>
    <mergeCell ref="B18:G18"/>
    <mergeCell ref="B17:G17"/>
    <mergeCell ref="B22:G22"/>
    <mergeCell ref="B29:G29"/>
    <mergeCell ref="B35:G3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4A6EB-AF15-4F3F-ADA9-56679A57A18A}">
  <dimension ref="A1:L42"/>
  <sheetViews>
    <sheetView workbookViewId="0">
      <selection sqref="A1:M43"/>
    </sheetView>
  </sheetViews>
  <sheetFormatPr defaultRowHeight="15" x14ac:dyDescent="0.25"/>
  <cols>
    <col min="2" max="2" width="76.42578125" bestFit="1" customWidth="1"/>
    <col min="3" max="3" width="18.28515625" bestFit="1" customWidth="1"/>
    <col min="5" max="5" width="18.28515625" bestFit="1" customWidth="1"/>
    <col min="7" max="7" width="18.28515625" bestFit="1" customWidth="1"/>
    <col min="9" max="9" width="18.28515625" bestFit="1" customWidth="1"/>
    <col min="11" max="11" width="18.28515625" bestFit="1" customWidth="1"/>
  </cols>
  <sheetData>
    <row r="1" spans="1:12" x14ac:dyDescent="0.25">
      <c r="A1" s="1"/>
      <c r="B1" s="1"/>
      <c r="C1" s="1"/>
      <c r="D1" s="1"/>
      <c r="E1" s="1"/>
      <c r="F1" s="1"/>
      <c r="G1" s="1"/>
    </row>
    <row r="2" spans="1:12" x14ac:dyDescent="0.25">
      <c r="A2" s="1"/>
      <c r="B2" s="38"/>
      <c r="C2" s="39" t="s">
        <v>53</v>
      </c>
      <c r="D2" s="39"/>
      <c r="E2" s="39"/>
      <c r="F2" s="39"/>
      <c r="G2" s="39"/>
    </row>
    <row r="3" spans="1:12" ht="27" customHeight="1" x14ac:dyDescent="0.25">
      <c r="A3" s="1"/>
      <c r="B3" s="38"/>
      <c r="C3" s="39"/>
      <c r="D3" s="39"/>
      <c r="E3" s="39"/>
      <c r="F3" s="39"/>
      <c r="G3" s="39"/>
    </row>
    <row r="4" spans="1:12" x14ac:dyDescent="0.25">
      <c r="A4" s="1"/>
      <c r="B4" s="38"/>
      <c r="C4" s="49" t="s">
        <v>54</v>
      </c>
      <c r="D4" s="49"/>
      <c r="E4" s="49"/>
      <c r="F4" s="49"/>
      <c r="G4" s="49"/>
    </row>
    <row r="5" spans="1:12" ht="30" customHeight="1" x14ac:dyDescent="0.25">
      <c r="A5" s="1"/>
      <c r="B5" s="38"/>
      <c r="C5" s="49"/>
      <c r="D5" s="49"/>
      <c r="E5" s="49"/>
      <c r="F5" s="49"/>
      <c r="G5" s="49"/>
    </row>
    <row r="6" spans="1:12" x14ac:dyDescent="0.25">
      <c r="A6" s="1"/>
      <c r="B6" s="1"/>
      <c r="C6" s="1"/>
      <c r="D6" s="1"/>
      <c r="E6" s="1"/>
      <c r="F6" s="1"/>
      <c r="G6" s="1"/>
    </row>
    <row r="7" spans="1:12" ht="22.5" x14ac:dyDescent="0.3">
      <c r="A7" s="1"/>
      <c r="B7" s="50" t="s">
        <v>56</v>
      </c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5.75" thickBot="1" x14ac:dyDescent="0.3">
      <c r="A8" s="1"/>
      <c r="B8" s="1"/>
      <c r="C8" s="1"/>
      <c r="D8" s="1"/>
      <c r="E8" s="1"/>
      <c r="F8" s="1"/>
      <c r="G8" s="1"/>
    </row>
    <row r="9" spans="1:12" ht="18.75" thickBot="1" x14ac:dyDescent="0.3">
      <c r="A9" s="1"/>
      <c r="B9" s="1"/>
      <c r="C9" s="22">
        <v>2018</v>
      </c>
      <c r="D9" s="23" t="s">
        <v>69</v>
      </c>
      <c r="E9" s="22">
        <v>2019</v>
      </c>
      <c r="F9" s="23" t="s">
        <v>69</v>
      </c>
      <c r="G9" s="22">
        <v>2020</v>
      </c>
      <c r="H9" s="23" t="s">
        <v>69</v>
      </c>
      <c r="I9" s="22">
        <v>2021</v>
      </c>
      <c r="J9" s="23" t="s">
        <v>69</v>
      </c>
      <c r="K9" s="22">
        <v>2022</v>
      </c>
      <c r="L9" s="23" t="s">
        <v>69</v>
      </c>
    </row>
    <row r="10" spans="1:12" s="18" customFormat="1" ht="18" customHeight="1" thickBot="1" x14ac:dyDescent="0.3">
      <c r="A10" s="19"/>
      <c r="B10" s="24" t="s">
        <v>57</v>
      </c>
      <c r="C10" s="25">
        <f>'CE CIVILISTICO'!C11</f>
        <v>3396249</v>
      </c>
      <c r="D10" s="55">
        <f>IFERROR(C10/C$13,0)</f>
        <v>0.99999882223144154</v>
      </c>
      <c r="E10" s="25">
        <f>'CE CIVILISTICO'!D11</f>
        <v>3396249</v>
      </c>
      <c r="F10" s="55">
        <f>IFERROR(E10/$E$13,0)</f>
        <v>0.99999882223144154</v>
      </c>
      <c r="G10" s="25">
        <f>'CE CIVILISTICO'!E11</f>
        <v>3396249</v>
      </c>
      <c r="H10" s="55">
        <f>IFERROR(G10/$G$13,0)</f>
        <v>0.99999882223144154</v>
      </c>
      <c r="I10" s="25">
        <f>'CE CIVILISTICO'!F11</f>
        <v>3396249</v>
      </c>
      <c r="J10" s="55">
        <f>IFERROR(I10/$I$13,0)</f>
        <v>0.99999882223144154</v>
      </c>
      <c r="K10" s="25">
        <f>'CE CIVILISTICO'!G11</f>
        <v>3396249</v>
      </c>
      <c r="L10" s="64">
        <f>IFERROR(K10/$K$13,0)</f>
        <v>0.99999882223144154</v>
      </c>
    </row>
    <row r="11" spans="1:12" s="18" customFormat="1" ht="18" customHeight="1" thickBot="1" x14ac:dyDescent="0.3">
      <c r="A11" s="19"/>
      <c r="B11" s="26" t="s">
        <v>58</v>
      </c>
      <c r="C11" s="20">
        <f>'CE CIVILISTICO'!C12</f>
        <v>1</v>
      </c>
      <c r="D11" s="56">
        <f>IFERROR(C11/C$13,0)</f>
        <v>2.9444213961680713E-7</v>
      </c>
      <c r="E11" s="20">
        <f>'CE CIVILISTICO'!D12</f>
        <v>1</v>
      </c>
      <c r="F11" s="55">
        <f t="shared" ref="F11:F12" si="0">IFERROR(E11/$E$13,0)</f>
        <v>2.9444213961680713E-7</v>
      </c>
      <c r="G11" s="20">
        <f>'CE CIVILISTICO'!E12</f>
        <v>1</v>
      </c>
      <c r="H11" s="56">
        <f>IFERROR(G11/$G$13,0)</f>
        <v>2.9444213961680713E-7</v>
      </c>
      <c r="I11" s="20">
        <f>'CE CIVILISTICO'!F12</f>
        <v>1</v>
      </c>
      <c r="J11" s="56">
        <f>IFERROR(I11/$I$13,0)</f>
        <v>2.9444213961680713E-7</v>
      </c>
      <c r="K11" s="20">
        <f>'CE CIVILISTICO'!G12</f>
        <v>1</v>
      </c>
      <c r="L11" s="65">
        <f>IFERROR(K11/$K$13,0)</f>
        <v>2.9444213961680713E-7</v>
      </c>
    </row>
    <row r="12" spans="1:12" s="18" customFormat="1" ht="18" customHeight="1" x14ac:dyDescent="0.25">
      <c r="A12" s="19"/>
      <c r="B12" s="26" t="s">
        <v>59</v>
      </c>
      <c r="C12" s="20">
        <f>'CE CIVILISTICO'!C15</f>
        <v>1</v>
      </c>
      <c r="D12" s="56">
        <f>IFERROR(C12/C$13,0)</f>
        <v>2.9444213961680713E-7</v>
      </c>
      <c r="E12" s="20">
        <f>'CE CIVILISTICO'!D15</f>
        <v>1</v>
      </c>
      <c r="F12" s="55">
        <f t="shared" si="0"/>
        <v>2.9444213961680713E-7</v>
      </c>
      <c r="G12" s="20">
        <f>'CE CIVILISTICO'!E15</f>
        <v>1</v>
      </c>
      <c r="H12" s="56">
        <f>IFERROR(G12/$G$13,0)</f>
        <v>2.9444213961680713E-7</v>
      </c>
      <c r="I12" s="20">
        <f>'CE CIVILISTICO'!F15</f>
        <v>1</v>
      </c>
      <c r="J12" s="56">
        <f>IFERROR(I12/$I$13,0)</f>
        <v>2.9444213961680713E-7</v>
      </c>
      <c r="K12" s="20">
        <f>'CE CIVILISTICO'!G15</f>
        <v>1</v>
      </c>
      <c r="L12" s="65">
        <f>IFERROR(K12/$K$13,0)</f>
        <v>2.9444213961680713E-7</v>
      </c>
    </row>
    <row r="13" spans="1:12" s="18" customFormat="1" ht="18" customHeight="1" thickBot="1" x14ac:dyDescent="0.3">
      <c r="A13" s="19"/>
      <c r="B13" s="27" t="s">
        <v>60</v>
      </c>
      <c r="C13" s="28">
        <f>'CE CIVILISTICO'!C16</f>
        <v>3396253</v>
      </c>
      <c r="D13" s="29">
        <v>1</v>
      </c>
      <c r="E13" s="28">
        <f>'CE CIVILISTICO'!D16</f>
        <v>3396253</v>
      </c>
      <c r="F13" s="59">
        <v>1</v>
      </c>
      <c r="G13" s="28">
        <f>'CE CIVILISTICO'!E16</f>
        <v>3396253</v>
      </c>
      <c r="H13" s="59">
        <v>1</v>
      </c>
      <c r="I13" s="28">
        <f>'CE CIVILISTICO'!F16</f>
        <v>3396253</v>
      </c>
      <c r="J13" s="59">
        <v>1</v>
      </c>
      <c r="K13" s="28">
        <f>'CE CIVILISTICO'!G16</f>
        <v>3396253</v>
      </c>
      <c r="L13" s="66">
        <v>1</v>
      </c>
    </row>
    <row r="14" spans="1:12" s="18" customFormat="1" ht="15" customHeight="1" thickBot="1" x14ac:dyDescent="0.3">
      <c r="A14" s="19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2" s="18" customFormat="1" ht="18" customHeight="1" x14ac:dyDescent="0.25">
      <c r="A15" s="21"/>
      <c r="B15" s="30" t="s">
        <v>61</v>
      </c>
      <c r="C15" s="34">
        <f>'CE CIVILISTICO'!C19</f>
        <v>673500</v>
      </c>
      <c r="D15" s="58">
        <f>IFERROR(C15/C$13,0)</f>
        <v>0.19830678103191959</v>
      </c>
      <c r="E15" s="34">
        <f>'CE CIVILISTICO'!D19</f>
        <v>673500</v>
      </c>
      <c r="F15" s="58">
        <f>IFERROR(E15/$E$13,0)</f>
        <v>0.19830678103191959</v>
      </c>
      <c r="G15" s="34">
        <f>'CE CIVILISTICO'!E19</f>
        <v>673500</v>
      </c>
      <c r="H15" s="56">
        <f>IFERROR(G15/$G$13,0)</f>
        <v>0.19830678103191959</v>
      </c>
      <c r="I15" s="20">
        <f>'CE CIVILISTICO'!F19</f>
        <v>673500</v>
      </c>
      <c r="J15" s="56">
        <f>IFERROR(I15/$I$13,0)</f>
        <v>0.19830678103191959</v>
      </c>
      <c r="K15" s="20">
        <f>'CE CIVILISTICO'!G19</f>
        <v>673500</v>
      </c>
      <c r="L15" s="65">
        <f>IFERROR(K15/$K$13,0)</f>
        <v>0.19830678103191959</v>
      </c>
    </row>
    <row r="16" spans="1:12" s="18" customFormat="1" ht="18" customHeight="1" x14ac:dyDescent="0.25">
      <c r="A16" s="21"/>
      <c r="B16" s="60" t="s">
        <v>62</v>
      </c>
      <c r="C16" s="34">
        <f>'CE CIVILISTICO'!C36</f>
        <v>70568</v>
      </c>
      <c r="D16" s="58">
        <f>IFERROR(C16/C$13,0)</f>
        <v>2.0778192908478845E-2</v>
      </c>
      <c r="E16" s="34">
        <f>'CE CIVILISTICO'!D36</f>
        <v>70568</v>
      </c>
      <c r="F16" s="58">
        <f>IFERROR(E16/$E$13,0)</f>
        <v>2.0778192908478845E-2</v>
      </c>
      <c r="G16" s="34">
        <f>'CE CIVILISTICO'!E36</f>
        <v>70568</v>
      </c>
      <c r="H16" s="56">
        <f>IFERROR(G16/$G$13,0)</f>
        <v>2.0778192908478845E-2</v>
      </c>
      <c r="I16" s="20">
        <f>'CE CIVILISTICO'!F36</f>
        <v>70568</v>
      </c>
      <c r="J16" s="56">
        <f>IFERROR(I16/$I$13,0)</f>
        <v>2.0778192908478845E-2</v>
      </c>
      <c r="K16" s="20">
        <f>'CE CIVILISTICO'!G36</f>
        <v>70568</v>
      </c>
      <c r="L16" s="65">
        <f>IFERROR(K16/$K$13,0)</f>
        <v>2.0778192908478845E-2</v>
      </c>
    </row>
    <row r="17" spans="1:12" s="18" customFormat="1" ht="18" customHeight="1" x14ac:dyDescent="0.25">
      <c r="A17" s="21"/>
      <c r="B17" s="26" t="s">
        <v>63</v>
      </c>
      <c r="C17" s="34">
        <f>'CE CIVILISTICO'!C20</f>
        <v>365742</v>
      </c>
      <c r="D17" s="58">
        <f>IFERROR(C17/C$13,0)</f>
        <v>0.10768985702773026</v>
      </c>
      <c r="E17" s="34">
        <f>'CE CIVILISTICO'!D20</f>
        <v>365742</v>
      </c>
      <c r="F17" s="58">
        <f>IFERROR(E17/$E$13,0)</f>
        <v>0.10768985702773026</v>
      </c>
      <c r="G17" s="34">
        <f>'CE CIVILISTICO'!E20</f>
        <v>365742</v>
      </c>
      <c r="H17" s="56">
        <f>IFERROR(G17/$G$13,0)</f>
        <v>0.10768985702773026</v>
      </c>
      <c r="I17" s="20">
        <f>'CE CIVILISTICO'!F20</f>
        <v>365742</v>
      </c>
      <c r="J17" s="56">
        <f>IFERROR(I17/$I$13,0)</f>
        <v>0.10768985702773026</v>
      </c>
      <c r="K17" s="20">
        <f>'CE CIVILISTICO'!G20</f>
        <v>365742</v>
      </c>
      <c r="L17" s="65">
        <f>IFERROR(K17/$K$13,0)</f>
        <v>0.10768985702773026</v>
      </c>
    </row>
    <row r="18" spans="1:12" s="18" customFormat="1" ht="18" customHeight="1" x14ac:dyDescent="0.25">
      <c r="A18" s="21"/>
      <c r="B18" s="26" t="s">
        <v>64</v>
      </c>
      <c r="C18" s="34">
        <f>'CE CIVILISTICO'!C39</f>
        <v>13225</v>
      </c>
      <c r="D18" s="58">
        <f>IFERROR(C18/C$13,0)</f>
        <v>3.8939972964322739E-3</v>
      </c>
      <c r="E18" s="34">
        <f>'CE CIVILISTICO'!D39</f>
        <v>13225</v>
      </c>
      <c r="F18" s="58">
        <f>IFERROR(E18/$E$13,0)</f>
        <v>3.8939972964322739E-3</v>
      </c>
      <c r="G18" s="34">
        <f>'CE CIVILISTICO'!E39</f>
        <v>13225</v>
      </c>
      <c r="H18" s="56">
        <f>IFERROR(G18/$G$13,0)</f>
        <v>3.8939972964322739E-3</v>
      </c>
      <c r="I18" s="20">
        <f>'CE CIVILISTICO'!F39</f>
        <v>13225</v>
      </c>
      <c r="J18" s="56">
        <f>IFERROR(I18/$I$13,0)</f>
        <v>3.8939972964322739E-3</v>
      </c>
      <c r="K18" s="20">
        <f>'CE CIVILISTICO'!G39</f>
        <v>13225</v>
      </c>
      <c r="L18" s="65">
        <f>IFERROR(K18/$K$13,0)</f>
        <v>3.8939972964322739E-3</v>
      </c>
    </row>
    <row r="19" spans="1:12" s="18" customFormat="1" ht="18" customHeight="1" x14ac:dyDescent="0.25">
      <c r="A19" s="21"/>
      <c r="B19" s="26" t="s">
        <v>65</v>
      </c>
      <c r="C19" s="34">
        <f>'CE CIVILISTICO'!C21</f>
        <v>98754</v>
      </c>
      <c r="D19" s="58">
        <f>IFERROR(C19/C$13,0)</f>
        <v>2.907733905571817E-2</v>
      </c>
      <c r="E19" s="34">
        <f>'CE CIVILISTICO'!D21</f>
        <v>98754</v>
      </c>
      <c r="F19" s="58">
        <f>IFERROR(E19/$E$13,0)</f>
        <v>2.907733905571817E-2</v>
      </c>
      <c r="G19" s="34">
        <f>'CE CIVILISTICO'!E21</f>
        <v>98754</v>
      </c>
      <c r="H19" s="56">
        <f>IFERROR(G19/$G$13,0)</f>
        <v>2.907733905571817E-2</v>
      </c>
      <c r="I19" s="20">
        <f>'CE CIVILISTICO'!F21</f>
        <v>98754</v>
      </c>
      <c r="J19" s="56">
        <f>IFERROR(I19/$I$13,0)</f>
        <v>2.907733905571817E-2</v>
      </c>
      <c r="K19" s="20">
        <f>'CE CIVILISTICO'!G21</f>
        <v>98754</v>
      </c>
      <c r="L19" s="65">
        <f>IFERROR(K19/$K$13,0)</f>
        <v>2.907733905571817E-2</v>
      </c>
    </row>
    <row r="20" spans="1:12" s="18" customFormat="1" ht="18" customHeight="1" thickBot="1" x14ac:dyDescent="0.3">
      <c r="A20" s="21"/>
      <c r="B20" s="27" t="s">
        <v>66</v>
      </c>
      <c r="C20" s="28">
        <f>C13-(C15+C16+C17+C18+C19)</f>
        <v>2174464</v>
      </c>
      <c r="D20" s="59">
        <f>IFERROR(C20/C$13,0)</f>
        <v>0.6402538326797208</v>
      </c>
      <c r="E20" s="28">
        <f>E13-(E15+E16+E17+E18+E19)</f>
        <v>2174464</v>
      </c>
      <c r="F20" s="59">
        <f>IFERROR(E20/$E$13,0)</f>
        <v>0.6402538326797208</v>
      </c>
      <c r="G20" s="28">
        <f>G13-(G15+G16+G17+G18+G19)</f>
        <v>2174464</v>
      </c>
      <c r="H20" s="59">
        <f>IFERROR(G20/$G$13,0)</f>
        <v>0.6402538326797208</v>
      </c>
      <c r="I20" s="28">
        <f>I13-(I15+I16+I17+I18+I19)</f>
        <v>2174464</v>
      </c>
      <c r="J20" s="59">
        <f>IFERROR(I20/$I$13,0)</f>
        <v>0.6402538326797208</v>
      </c>
      <c r="K20" s="28">
        <f>K13-(K15+K16+K17+K18+K19)</f>
        <v>2174464</v>
      </c>
      <c r="L20" s="59">
        <f>IFERROR(K20/$K$13,0)</f>
        <v>0.6402538326797208</v>
      </c>
    </row>
    <row r="21" spans="1:12" s="18" customFormat="1" ht="15" customHeight="1" thickBot="1" x14ac:dyDescent="0.3">
      <c r="A21" s="2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s="18" customFormat="1" ht="18" customHeight="1" x14ac:dyDescent="0.25">
      <c r="A22" s="21"/>
      <c r="B22" s="30" t="s">
        <v>67</v>
      </c>
      <c r="C22" s="35">
        <f>'CE CIVILISTICO'!C23</f>
        <v>1381433</v>
      </c>
      <c r="D22" s="57">
        <f>IFERROR(C22/C$13,0)</f>
        <v>0.40675208825726472</v>
      </c>
      <c r="E22" s="35">
        <f>'CE CIVILISTICO'!D23</f>
        <v>1381433</v>
      </c>
      <c r="F22" s="57">
        <f>IFERROR(E22/$E$13,0)</f>
        <v>0.40675208825726472</v>
      </c>
      <c r="G22" s="35">
        <f>'CE CIVILISTICO'!E23</f>
        <v>1381433</v>
      </c>
      <c r="H22" s="55">
        <f>IFERROR(G22/$G$13,0)</f>
        <v>0.40675208825726472</v>
      </c>
      <c r="I22" s="35">
        <f>'CE CIVILISTICO'!F23</f>
        <v>1381433</v>
      </c>
      <c r="J22" s="55">
        <f>IFERROR(I22/$I$13,0)</f>
        <v>0.40675208825726472</v>
      </c>
      <c r="K22" s="35">
        <f>'CE CIVILISTICO'!G23</f>
        <v>1381433</v>
      </c>
      <c r="L22" s="64">
        <f>IFERROR(K22/$K$13,0)</f>
        <v>0.40675208825726472</v>
      </c>
    </row>
    <row r="23" spans="1:12" s="18" customFormat="1" ht="18" customHeight="1" thickBot="1" x14ac:dyDescent="0.3">
      <c r="A23" s="21"/>
      <c r="B23" s="27" t="s">
        <v>81</v>
      </c>
      <c r="C23" s="28">
        <f>C20-C22</f>
        <v>793031</v>
      </c>
      <c r="D23" s="59">
        <f>IFERROR(C23/C$13,0)</f>
        <v>0.23350174442245616</v>
      </c>
      <c r="E23" s="28">
        <f>E20-E22</f>
        <v>793031</v>
      </c>
      <c r="F23" s="59">
        <f>IFERROR(E23/$E$13,0)</f>
        <v>0.23350174442245616</v>
      </c>
      <c r="G23" s="28">
        <f>G20-G22</f>
        <v>793031</v>
      </c>
      <c r="H23" s="59">
        <f>IFERROR(G23/$G$13,0)</f>
        <v>0.23350174442245616</v>
      </c>
      <c r="I23" s="28">
        <f>I20-I22</f>
        <v>793031</v>
      </c>
      <c r="J23" s="59">
        <f>IFERROR(I23/$I$13,0)</f>
        <v>0.23350174442245616</v>
      </c>
      <c r="K23" s="28">
        <f>K20-K22</f>
        <v>793031</v>
      </c>
      <c r="L23" s="66">
        <f>IFERROR(K23/$K$13,0)</f>
        <v>0.23350174442245616</v>
      </c>
    </row>
    <row r="24" spans="1:12" s="18" customFormat="1" ht="15" customHeight="1" thickBot="1" x14ac:dyDescent="0.3">
      <c r="A24" s="21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</row>
    <row r="25" spans="1:12" s="18" customFormat="1" ht="18" customHeight="1" x14ac:dyDescent="0.25">
      <c r="A25" s="19"/>
      <c r="B25" s="30" t="s">
        <v>83</v>
      </c>
      <c r="C25" s="25">
        <f>'CE CIVILISTICO'!C37+'CE CIVILISTICO'!C38</f>
        <v>973</v>
      </c>
      <c r="D25" s="55">
        <f>IFERROR(C25/C$13,0)</f>
        <v>2.8649220184715331E-4</v>
      </c>
      <c r="E25" s="25">
        <f>'CE CIVILISTICO'!D37+'CE CIVILISTICO'!D38</f>
        <v>973</v>
      </c>
      <c r="F25" s="55">
        <f>IFERROR(E25/$E$13,0)</f>
        <v>2.8649220184715331E-4</v>
      </c>
      <c r="G25" s="25">
        <f>'CE CIVILISTICO'!E37+'CE CIVILISTICO'!E38</f>
        <v>973</v>
      </c>
      <c r="H25" s="55">
        <f>IFERROR(G25/$G$13,0)</f>
        <v>2.8649220184715331E-4</v>
      </c>
      <c r="I25" s="25">
        <f>'CE CIVILISTICO'!F37+'CE CIVILISTICO'!F38</f>
        <v>973</v>
      </c>
      <c r="J25" s="55">
        <f>IFERROR(I25/$I$13,0)</f>
        <v>2.8649220184715331E-4</v>
      </c>
      <c r="K25" s="25">
        <f>'CE CIVILISTICO'!G37+'CE CIVILISTICO'!G38</f>
        <v>973</v>
      </c>
      <c r="L25" s="64">
        <f>IFERROR(K25/$K$13,0)</f>
        <v>2.8649220184715331E-4</v>
      </c>
    </row>
    <row r="26" spans="1:12" s="18" customFormat="1" ht="18" customHeight="1" x14ac:dyDescent="0.25">
      <c r="A26" s="19"/>
      <c r="B26" s="26" t="s">
        <v>79</v>
      </c>
      <c r="C26" s="20">
        <f>'CE CIVILISTICO'!C33+'CE CIVILISTICO'!C34</f>
        <v>914</v>
      </c>
      <c r="D26" s="56">
        <f>IFERROR(C26/C$13,0)</f>
        <v>2.691201156097617E-4</v>
      </c>
      <c r="E26" s="20">
        <f>'CE CIVILISTICO'!D33+'CE CIVILISTICO'!D34</f>
        <v>914</v>
      </c>
      <c r="F26" s="56">
        <f>IFERROR(E26/$E$13,0)</f>
        <v>2.691201156097617E-4</v>
      </c>
      <c r="G26" s="20">
        <f>'CE CIVILISTICO'!E33+'CE CIVILISTICO'!E34</f>
        <v>914</v>
      </c>
      <c r="H26" s="56">
        <f>IFERROR(G26/$G$13,0)</f>
        <v>2.691201156097617E-4</v>
      </c>
      <c r="I26" s="20">
        <f>'CE CIVILISTICO'!F33+'CE CIVILISTICO'!F34</f>
        <v>914</v>
      </c>
      <c r="J26" s="56">
        <f>IFERROR(I26/$I$13,0)</f>
        <v>2.691201156097617E-4</v>
      </c>
      <c r="K26" s="20">
        <f>'CE CIVILISTICO'!G33+'CE CIVILISTICO'!G34</f>
        <v>914</v>
      </c>
      <c r="L26" s="65">
        <f>IFERROR(K26/$K$13,0)</f>
        <v>2.691201156097617E-4</v>
      </c>
    </row>
    <row r="27" spans="1:12" s="18" customFormat="1" ht="18" customHeight="1" thickBot="1" x14ac:dyDescent="0.3">
      <c r="A27" s="19"/>
      <c r="B27" s="27" t="s">
        <v>68</v>
      </c>
      <c r="C27" s="28">
        <f>C23-C25-C26</f>
        <v>791144</v>
      </c>
      <c r="D27" s="59">
        <f>IFERROR(C27/C$13,0)</f>
        <v>0.23294613210499923</v>
      </c>
      <c r="E27" s="28">
        <f>E23-E25-E26</f>
        <v>791144</v>
      </c>
      <c r="F27" s="59">
        <f>IFERROR(E27/$E$13,0)</f>
        <v>0.23294613210499923</v>
      </c>
      <c r="G27" s="28">
        <f>G23-G25-G26</f>
        <v>791144</v>
      </c>
      <c r="H27" s="59">
        <f>IFERROR(G27/$G$13,0)</f>
        <v>0.23294613210499923</v>
      </c>
      <c r="I27" s="28">
        <f>I23-I25-I26</f>
        <v>791144</v>
      </c>
      <c r="J27" s="59">
        <f>IFERROR(I27/$I$13,0)</f>
        <v>0.23294613210499923</v>
      </c>
      <c r="K27" s="28">
        <f>K23-K25-K26</f>
        <v>791144</v>
      </c>
      <c r="L27" s="66">
        <f>IFERROR(K27/$K$13,0)</f>
        <v>0.23294613210499923</v>
      </c>
    </row>
    <row r="28" spans="1:12" s="18" customFormat="1" ht="15" customHeight="1" thickBot="1" x14ac:dyDescent="0.3">
      <c r="A28" s="21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1:12" s="18" customFormat="1" ht="18" customHeight="1" x14ac:dyDescent="0.25">
      <c r="A29" s="21"/>
      <c r="B29" s="30" t="s">
        <v>80</v>
      </c>
      <c r="C29" s="35">
        <f>SUM(C30:C31)</f>
        <v>46574</v>
      </c>
      <c r="D29" s="57">
        <f>IFERROR(C29/C$13,0)</f>
        <v>1.3713348210513175E-2</v>
      </c>
      <c r="E29" s="35">
        <f>SUM(E30:E31)</f>
        <v>46574</v>
      </c>
      <c r="F29" s="57">
        <f>IFERROR(E29/$E$13,0)</f>
        <v>1.3713348210513175E-2</v>
      </c>
      <c r="G29" s="35">
        <f>SUM(G30:G31)</f>
        <v>46574</v>
      </c>
      <c r="H29" s="57">
        <f>IFERROR(G29/$G$13,0)</f>
        <v>1.3713348210513175E-2</v>
      </c>
      <c r="I29" s="35">
        <f>SUM(I30:I31)</f>
        <v>46574</v>
      </c>
      <c r="J29" s="57">
        <f>IFERROR(I29/$I$13,0)</f>
        <v>1.3713348210513175E-2</v>
      </c>
      <c r="K29" s="35">
        <f>SUM(K30:K31)</f>
        <v>46574</v>
      </c>
      <c r="L29" s="64">
        <f>IFERROR(K29/$K$13,0)</f>
        <v>1.3713348210513175E-2</v>
      </c>
    </row>
    <row r="30" spans="1:12" s="18" customFormat="1" ht="18" customHeight="1" x14ac:dyDescent="0.25">
      <c r="A30" s="21"/>
      <c r="B30" s="31" t="s">
        <v>84</v>
      </c>
      <c r="C30" s="34">
        <f>'CE CIVILISTICO'!C31</f>
        <v>587</v>
      </c>
      <c r="D30" s="58">
        <f>IFERROR(C30/C$13,0)</f>
        <v>1.7283753595506577E-4</v>
      </c>
      <c r="E30" s="34">
        <f>'CE CIVILISTICO'!D31</f>
        <v>587</v>
      </c>
      <c r="F30" s="58">
        <f>IFERROR(E30/$E$13,0)</f>
        <v>1.7283753595506577E-4</v>
      </c>
      <c r="G30" s="34">
        <f>'CE CIVILISTICO'!E31</f>
        <v>587</v>
      </c>
      <c r="H30" s="56">
        <f>IFERROR(G30/$G$13,0)</f>
        <v>1.7283753595506577E-4</v>
      </c>
      <c r="I30" s="34">
        <f>'CE CIVILISTICO'!F31</f>
        <v>587</v>
      </c>
      <c r="J30" s="56">
        <f>IFERROR(I30/$I$13,0)</f>
        <v>1.7283753595506577E-4</v>
      </c>
      <c r="K30" s="34">
        <f>'CE CIVILISTICO'!G31</f>
        <v>587</v>
      </c>
      <c r="L30" s="65">
        <f>IFERROR(K30/$K$13,0)</f>
        <v>1.7283753595506577E-4</v>
      </c>
    </row>
    <row r="31" spans="1:12" s="18" customFormat="1" ht="18" customHeight="1" x14ac:dyDescent="0.25">
      <c r="A31" s="21"/>
      <c r="B31" s="31" t="s">
        <v>82</v>
      </c>
      <c r="C31" s="34">
        <f>'CE CIVILISTICO'!C32</f>
        <v>45987</v>
      </c>
      <c r="D31" s="58">
        <f>IFERROR(C31/C$13,0)</f>
        <v>1.3540510674558109E-2</v>
      </c>
      <c r="E31" s="34">
        <f>'CE CIVILISTICO'!D32</f>
        <v>45987</v>
      </c>
      <c r="F31" s="58">
        <f>IFERROR(E31/$E$13,0)</f>
        <v>1.3540510674558109E-2</v>
      </c>
      <c r="G31" s="34">
        <f>'CE CIVILISTICO'!E32</f>
        <v>45987</v>
      </c>
      <c r="H31" s="56">
        <f>IFERROR(G31/$G$13,0)</f>
        <v>1.3540510674558109E-2</v>
      </c>
      <c r="I31" s="34">
        <f>'CE CIVILISTICO'!F32</f>
        <v>45987</v>
      </c>
      <c r="J31" s="56">
        <f>IFERROR(I31/$I$13,0)</f>
        <v>1.3540510674558109E-2</v>
      </c>
      <c r="K31" s="34">
        <f>'CE CIVILISTICO'!G32</f>
        <v>45987</v>
      </c>
      <c r="L31" s="65">
        <f>IFERROR(K31/$K$13,0)</f>
        <v>1.3540510674558109E-2</v>
      </c>
    </row>
    <row r="32" spans="1:12" s="18" customFormat="1" ht="18" customHeight="1" thickBot="1" x14ac:dyDescent="0.3">
      <c r="A32" s="21"/>
      <c r="B32" s="27" t="s">
        <v>70</v>
      </c>
      <c r="C32" s="28">
        <f>C27-C29</f>
        <v>744570</v>
      </c>
      <c r="D32" s="59">
        <f>IFERROR(C32/C$13,0)</f>
        <v>0.21923278389448608</v>
      </c>
      <c r="E32" s="28">
        <f>E27-E29</f>
        <v>744570</v>
      </c>
      <c r="F32" s="59">
        <f>IFERROR(E32/$E$13,0)</f>
        <v>0.21923278389448608</v>
      </c>
      <c r="G32" s="28">
        <f>G27-G29</f>
        <v>744570</v>
      </c>
      <c r="H32" s="59">
        <f>IFERROR(G32/$G$13,0)</f>
        <v>0.21923278389448608</v>
      </c>
      <c r="I32" s="28">
        <f>I27-I29</f>
        <v>744570</v>
      </c>
      <c r="J32" s="59">
        <f>IFERROR(I32/$I$13,0)</f>
        <v>0.21923278389448608</v>
      </c>
      <c r="K32" s="28">
        <f>K27-K29</f>
        <v>744570</v>
      </c>
      <c r="L32" s="66">
        <f>IFERROR(K32/$K$13,0)</f>
        <v>0.21923278389448608</v>
      </c>
    </row>
    <row r="33" spans="1:12" s="18" customFormat="1" ht="15" customHeight="1" thickBot="1" x14ac:dyDescent="0.3">
      <c r="A33" s="2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s="18" customFormat="1" ht="18" customHeight="1" x14ac:dyDescent="0.25">
      <c r="A34" s="21"/>
      <c r="B34" s="30" t="s">
        <v>71</v>
      </c>
      <c r="C34" s="36">
        <f>SUM(C35:C38)</f>
        <v>-16534</v>
      </c>
      <c r="D34" s="61">
        <f>IFERROR(C34/C$13,0)</f>
        <v>-4.8683063364242888E-3</v>
      </c>
      <c r="E34" s="36">
        <f t="shared" ref="E34:K34" si="1">SUM(E35:E38)</f>
        <v>-16534</v>
      </c>
      <c r="F34" s="61">
        <f>IFERROR(E34/$E$13,0)</f>
        <v>-4.8683063364242888E-3</v>
      </c>
      <c r="G34" s="36">
        <f t="shared" si="1"/>
        <v>-16534</v>
      </c>
      <c r="H34" s="61">
        <f>IFERROR(G34/$G$13,0)</f>
        <v>-4.8683063364242888E-3</v>
      </c>
      <c r="I34" s="36">
        <f t="shared" si="1"/>
        <v>-16534</v>
      </c>
      <c r="J34" s="61">
        <f>IFERROR(I34/$I$13,0)</f>
        <v>-4.8683063364242888E-3</v>
      </c>
      <c r="K34" s="36">
        <f t="shared" si="1"/>
        <v>-16534</v>
      </c>
      <c r="L34" s="64">
        <f>IFERROR(K34/$K$13,0)</f>
        <v>-4.8683063364242888E-3</v>
      </c>
    </row>
    <row r="35" spans="1:12" s="18" customFormat="1" ht="18" customHeight="1" x14ac:dyDescent="0.25">
      <c r="A35" s="21"/>
      <c r="B35" s="31" t="s">
        <v>72</v>
      </c>
      <c r="C35" s="37">
        <f>'CE CIVILISTICO'!C45</f>
        <v>1</v>
      </c>
      <c r="D35" s="62">
        <f>IFERROR(C35/C$13,0)</f>
        <v>2.9444213961680713E-7</v>
      </c>
      <c r="E35" s="37">
        <f>'CE CIVILISTICO'!D45</f>
        <v>1</v>
      </c>
      <c r="F35" s="62">
        <f>IFERROR(E35/$E$13,0)</f>
        <v>2.9444213961680713E-7</v>
      </c>
      <c r="G35" s="37">
        <f>'CE CIVILISTICO'!E45</f>
        <v>1</v>
      </c>
      <c r="H35" s="56">
        <f>IFERROR(G35/$G$13,0)</f>
        <v>2.9444213961680713E-7</v>
      </c>
      <c r="I35" s="20">
        <f>'CE CIVILISTICO'!F45</f>
        <v>1</v>
      </c>
      <c r="J35" s="56">
        <f>IFERROR(I35/$I$13,0)</f>
        <v>2.9444213961680713E-7</v>
      </c>
      <c r="K35" s="20">
        <f>'CE CIVILISTICO'!G45</f>
        <v>1</v>
      </c>
      <c r="L35" s="65">
        <f>IFERROR(K35/$K$13,0)</f>
        <v>2.9444213961680713E-7</v>
      </c>
    </row>
    <row r="36" spans="1:12" s="18" customFormat="1" ht="18" customHeight="1" x14ac:dyDescent="0.25">
      <c r="A36" s="21"/>
      <c r="B36" s="31" t="s">
        <v>73</v>
      </c>
      <c r="C36" s="37">
        <f>'CE CIVILISTICO'!C47+'CE CIVILISTICO'!C53</f>
        <v>-16543</v>
      </c>
      <c r="D36" s="62">
        <f>IFERROR(C36/C$13,0)</f>
        <v>-4.87095631568084E-3</v>
      </c>
      <c r="E36" s="37">
        <f>'CE CIVILISTICO'!D47+'CE CIVILISTICO'!D53</f>
        <v>-16543</v>
      </c>
      <c r="F36" s="62">
        <f>IFERROR(E36/$E$13,0)</f>
        <v>-4.87095631568084E-3</v>
      </c>
      <c r="G36" s="37">
        <f>'CE CIVILISTICO'!E47+'CE CIVILISTICO'!E53</f>
        <v>-16543</v>
      </c>
      <c r="H36" s="56">
        <f>IFERROR(G36/$G$13,0)</f>
        <v>-4.87095631568084E-3</v>
      </c>
      <c r="I36" s="20">
        <f>'CE CIVILISTICO'!F47+'CE CIVILISTICO'!F53</f>
        <v>-16543</v>
      </c>
      <c r="J36" s="56">
        <f>IFERROR(I36/$I$13,0)</f>
        <v>-4.87095631568084E-3</v>
      </c>
      <c r="K36" s="20">
        <f>'CE CIVILISTICO'!G47+'CE CIVILISTICO'!G53</f>
        <v>-16543</v>
      </c>
      <c r="L36" s="65">
        <f>IFERROR(K36/$K$13,0)</f>
        <v>-4.87095631568084E-3</v>
      </c>
    </row>
    <row r="37" spans="1:12" s="18" customFormat="1" ht="18" customHeight="1" x14ac:dyDescent="0.25">
      <c r="A37" s="21"/>
      <c r="B37" s="31" t="s">
        <v>74</v>
      </c>
      <c r="C37" s="37">
        <f>'CE CIVILISTICO'!C59</f>
        <v>2</v>
      </c>
      <c r="D37" s="62">
        <f>IFERROR(C37/C$13,0)</f>
        <v>5.8888427923361425E-7</v>
      </c>
      <c r="E37" s="37">
        <f>'CE CIVILISTICO'!D59</f>
        <v>2</v>
      </c>
      <c r="F37" s="62">
        <f>IFERROR(E37/$E$13,0)</f>
        <v>5.8888427923361425E-7</v>
      </c>
      <c r="G37" s="37">
        <f>'CE CIVILISTICO'!E59</f>
        <v>2</v>
      </c>
      <c r="H37" s="56">
        <f>IFERROR(G37/$G$13,0)</f>
        <v>5.8888427923361425E-7</v>
      </c>
      <c r="I37" s="20">
        <f>'CE CIVILISTICO'!F59</f>
        <v>2</v>
      </c>
      <c r="J37" s="56">
        <f>IFERROR(I37/$I$13,0)</f>
        <v>5.8888427923361425E-7</v>
      </c>
      <c r="K37" s="20">
        <f>'CE CIVILISTICO'!G59</f>
        <v>2</v>
      </c>
      <c r="L37" s="65">
        <f>IFERROR(K37/$K$13,0)</f>
        <v>5.8888427923361425E-7</v>
      </c>
    </row>
    <row r="38" spans="1:12" s="18" customFormat="1" ht="18" customHeight="1" x14ac:dyDescent="0.25">
      <c r="A38" s="21"/>
      <c r="B38" s="31" t="s">
        <v>75</v>
      </c>
      <c r="C38" s="37">
        <f>'CE CIVILISTICO'!C63+'CE CIVILISTICO'!C68</f>
        <v>6</v>
      </c>
      <c r="D38" s="62">
        <f>IFERROR(C38/C$13,0)</f>
        <v>1.7666528377008428E-6</v>
      </c>
      <c r="E38" s="37">
        <f>'CE CIVILISTICO'!D63+'CE CIVILISTICO'!D68</f>
        <v>6</v>
      </c>
      <c r="F38" s="62">
        <f>IFERROR(E38/$E$13,0)</f>
        <v>1.7666528377008428E-6</v>
      </c>
      <c r="G38" s="37">
        <f>'CE CIVILISTICO'!E63+'CE CIVILISTICO'!E68</f>
        <v>6</v>
      </c>
      <c r="H38" s="56">
        <f>IFERROR(G38/$G$13,0)</f>
        <v>1.7666528377008428E-6</v>
      </c>
      <c r="I38" s="20">
        <f>'CE CIVILISTICO'!F63+'CE CIVILISTICO'!F68</f>
        <v>6</v>
      </c>
      <c r="J38" s="56">
        <f>IFERROR(I38/$I$13,0)</f>
        <v>1.7666528377008428E-6</v>
      </c>
      <c r="K38" s="20">
        <f>'CE CIVILISTICO'!G63+'CE CIVILISTICO'!G68</f>
        <v>6</v>
      </c>
      <c r="L38" s="65">
        <f>IFERROR(K38/$K$13,0)</f>
        <v>1.7666528377008428E-6</v>
      </c>
    </row>
    <row r="39" spans="1:12" s="18" customFormat="1" ht="18" customHeight="1" thickBot="1" x14ac:dyDescent="0.3">
      <c r="A39" s="21"/>
      <c r="B39" s="27" t="s">
        <v>76</v>
      </c>
      <c r="C39" s="28">
        <f>C32+C34</f>
        <v>728036</v>
      </c>
      <c r="D39" s="59">
        <f>IFERROR(C39/C$13,0)</f>
        <v>0.21436447755806179</v>
      </c>
      <c r="E39" s="28">
        <f t="shared" ref="E39:K39" si="2">E32+E34</f>
        <v>728036</v>
      </c>
      <c r="F39" s="59">
        <f>IFERROR(E39/$E$13,0)</f>
        <v>0.21436447755806179</v>
      </c>
      <c r="G39" s="28">
        <f t="shared" si="2"/>
        <v>728036</v>
      </c>
      <c r="H39" s="59">
        <f>IFERROR(G39/$G$13,0)</f>
        <v>0.21436447755806179</v>
      </c>
      <c r="I39" s="28">
        <f t="shared" si="2"/>
        <v>728036</v>
      </c>
      <c r="J39" s="59">
        <f>IFERROR(I39/$I$13,0)</f>
        <v>0.21436447755806179</v>
      </c>
      <c r="K39" s="28">
        <f t="shared" si="2"/>
        <v>728036</v>
      </c>
      <c r="L39" s="59">
        <f>IFERROR(K39/$K$13,0)</f>
        <v>0.21436447755806179</v>
      </c>
    </row>
    <row r="40" spans="1:12" ht="15.75" thickBot="1" x14ac:dyDescent="0.3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1:12" ht="18" customHeight="1" x14ac:dyDescent="0.25">
      <c r="B41" s="33" t="s">
        <v>77</v>
      </c>
      <c r="C41" s="32">
        <f>'CE CIVILISTICO'!C76</f>
        <v>49570</v>
      </c>
      <c r="D41" s="63">
        <f>IFERROR(C41/C$13,0)</f>
        <v>1.4595496860805128E-2</v>
      </c>
      <c r="E41" s="32">
        <f>'CE CIVILISTICO'!D76</f>
        <v>49570</v>
      </c>
      <c r="F41" s="61">
        <f>IFERROR(E41/$E$13,0)</f>
        <v>1.4595496860805128E-2</v>
      </c>
      <c r="G41" s="32">
        <f>'CE CIVILISTICO'!E76</f>
        <v>49570</v>
      </c>
      <c r="H41" s="63">
        <f>IFERROR(G41/$G$13,0)</f>
        <v>1.4595496860805128E-2</v>
      </c>
      <c r="I41" s="32">
        <f>'CE CIVILISTICO'!F76</f>
        <v>49570</v>
      </c>
      <c r="J41" s="63">
        <f>IFERROR(I41/$I$13,0)</f>
        <v>1.4595496860805128E-2</v>
      </c>
      <c r="K41" s="32">
        <f>'CE CIVILISTICO'!G76</f>
        <v>49570</v>
      </c>
      <c r="L41" s="67">
        <f>IFERROR(K41/$K$13,0)</f>
        <v>1.4595496860805128E-2</v>
      </c>
    </row>
    <row r="42" spans="1:12" ht="18" customHeight="1" thickBot="1" x14ac:dyDescent="0.3">
      <c r="A42" s="2"/>
      <c r="B42" s="27" t="s">
        <v>78</v>
      </c>
      <c r="C42" s="28">
        <f>C39-C41</f>
        <v>678466</v>
      </c>
      <c r="D42" s="29">
        <f>IFERROR(C42/C$13,0)</f>
        <v>0.19976898069725665</v>
      </c>
      <c r="E42" s="28">
        <f t="shared" ref="E42:K42" si="3">E39-E41</f>
        <v>678466</v>
      </c>
      <c r="F42" s="59">
        <f>IFERROR(E42/$E$13,0)</f>
        <v>0.19976898069725665</v>
      </c>
      <c r="G42" s="28">
        <f t="shared" si="3"/>
        <v>678466</v>
      </c>
      <c r="H42" s="59">
        <f>IFERROR(G42/$G$13,0)</f>
        <v>0.19976898069725665</v>
      </c>
      <c r="I42" s="28">
        <f t="shared" si="3"/>
        <v>678466</v>
      </c>
      <c r="J42" s="59">
        <f>IFERROR(I42/$I$13,0)</f>
        <v>0.19976898069725665</v>
      </c>
      <c r="K42" s="28">
        <f t="shared" si="3"/>
        <v>678466</v>
      </c>
      <c r="L42" s="66">
        <f>IFERROR(K42/$K$13,0)</f>
        <v>0.19976898069725665</v>
      </c>
    </row>
  </sheetData>
  <mergeCells count="10">
    <mergeCell ref="B7:L7"/>
    <mergeCell ref="B28:L28"/>
    <mergeCell ref="B33:L33"/>
    <mergeCell ref="B40:L40"/>
    <mergeCell ref="B2:B5"/>
    <mergeCell ref="C2:G3"/>
    <mergeCell ref="C4:G5"/>
    <mergeCell ref="B14:L14"/>
    <mergeCell ref="B21:L21"/>
    <mergeCell ref="B24:L2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CE CIVILISTICO</vt:lpstr>
      <vt:lpstr>CE RICLASSIFICATO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web</cp:lastModifiedBy>
  <dcterms:created xsi:type="dcterms:W3CDTF">2023-05-12T12:06:13Z</dcterms:created>
  <dcterms:modified xsi:type="dcterms:W3CDTF">2023-05-25T15:54:03Z</dcterms:modified>
</cp:coreProperties>
</file>